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САЙТ\ПОСТІЙНІ\2026\06\"/>
    </mc:Choice>
  </mc:AlternateContent>
  <xr:revisionPtr revIDLastSave="0" documentId="13_ncr:1_{3F550FAB-9A48-4B98-9133-4F90479DA0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травень" sheetId="32" r:id="rId1"/>
    <sheet name="червень" sheetId="30" r:id="rId2"/>
    <sheet name="Лист1" sheetId="31" r:id="rId3"/>
  </sheets>
  <definedNames>
    <definedName name="_GoBack" localSheetId="0">травень!#REF!</definedName>
    <definedName name="_GoBack" localSheetId="1">червень!#REF!</definedName>
    <definedName name="_xlnm.Print_Titles" localSheetId="0">травень!$8:$9</definedName>
    <definedName name="_xlnm.Print_Titles" localSheetId="1">червень!$8:$9</definedName>
    <definedName name="_xlnm.Print_Area" localSheetId="0">травень!$A$2:$Z$157</definedName>
    <definedName name="_xlnm.Print_Area" localSheetId="1">червень!$A$2:$Z$169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" i="30" l="1"/>
  <c r="E95" i="30"/>
  <c r="F69" i="30"/>
  <c r="G69" i="30"/>
  <c r="H69" i="30"/>
  <c r="I69" i="30"/>
  <c r="J69" i="30"/>
  <c r="K69" i="30"/>
  <c r="L69" i="30"/>
  <c r="M69" i="30"/>
  <c r="N69" i="30"/>
  <c r="O69" i="30"/>
  <c r="P69" i="30"/>
  <c r="Q69" i="30"/>
  <c r="R69" i="30"/>
  <c r="S69" i="30"/>
  <c r="T69" i="30"/>
  <c r="U69" i="30"/>
  <c r="V69" i="30"/>
  <c r="W69" i="30"/>
  <c r="X69" i="30"/>
  <c r="E69" i="30"/>
  <c r="I83" i="30"/>
  <c r="V83" i="30"/>
  <c r="Y83" i="30"/>
  <c r="Z83" i="30"/>
  <c r="F84" i="30"/>
  <c r="G84" i="30"/>
  <c r="J84" i="30"/>
  <c r="K84" i="30"/>
  <c r="L84" i="30"/>
  <c r="M84" i="30"/>
  <c r="N84" i="30"/>
  <c r="O84" i="30"/>
  <c r="P84" i="30"/>
  <c r="Q84" i="30"/>
  <c r="R84" i="30"/>
  <c r="S84" i="30"/>
  <c r="T84" i="30"/>
  <c r="U84" i="30"/>
  <c r="E82" i="30"/>
  <c r="F82" i="30"/>
  <c r="G82" i="30"/>
  <c r="I82" i="30"/>
  <c r="J82" i="30"/>
  <c r="K82" i="30"/>
  <c r="L82" i="30"/>
  <c r="M82" i="30"/>
  <c r="N82" i="30"/>
  <c r="O82" i="30"/>
  <c r="P82" i="30"/>
  <c r="Q82" i="30"/>
  <c r="R82" i="30"/>
  <c r="S82" i="30"/>
  <c r="T82" i="30"/>
  <c r="U82" i="30"/>
  <c r="V82" i="30"/>
  <c r="W82" i="30"/>
  <c r="F159" i="30"/>
  <c r="G159" i="30"/>
  <c r="H159" i="30"/>
  <c r="I159" i="30"/>
  <c r="J159" i="30"/>
  <c r="K159" i="30"/>
  <c r="L159" i="30"/>
  <c r="M159" i="30"/>
  <c r="N159" i="30"/>
  <c r="O159" i="30"/>
  <c r="P159" i="30"/>
  <c r="Q159" i="30"/>
  <c r="R159" i="30"/>
  <c r="S159" i="30"/>
  <c r="T159" i="30"/>
  <c r="U159" i="30"/>
  <c r="V159" i="30"/>
  <c r="W159" i="30"/>
  <c r="X159" i="30"/>
  <c r="Y141" i="30"/>
  <c r="Y145" i="30"/>
  <c r="Y146" i="30"/>
  <c r="Y147" i="30"/>
  <c r="Y148" i="30"/>
  <c r="Y149" i="30"/>
  <c r="Y150" i="30"/>
  <c r="Y151" i="30"/>
  <c r="Y152" i="30"/>
  <c r="Y153" i="30"/>
  <c r="Y154" i="30"/>
  <c r="Y155" i="30"/>
  <c r="Y156" i="30"/>
  <c r="Y157" i="30"/>
  <c r="Y161" i="30"/>
  <c r="F169" i="30"/>
  <c r="F168" i="30" s="1"/>
  <c r="G169" i="30"/>
  <c r="G168" i="30" s="1"/>
  <c r="J169" i="30"/>
  <c r="J168" i="30" s="1"/>
  <c r="K169" i="30"/>
  <c r="K168" i="30" s="1"/>
  <c r="L169" i="30"/>
  <c r="L168" i="30" s="1"/>
  <c r="M169" i="30"/>
  <c r="M168" i="30" s="1"/>
  <c r="N169" i="30"/>
  <c r="N168" i="30" s="1"/>
  <c r="O169" i="30"/>
  <c r="O168" i="30" s="1"/>
  <c r="P169" i="30"/>
  <c r="P168" i="30" s="1"/>
  <c r="Q169" i="30"/>
  <c r="Q168" i="30" s="1"/>
  <c r="R169" i="30"/>
  <c r="R168" i="30" s="1"/>
  <c r="S169" i="30"/>
  <c r="S168" i="30" s="1"/>
  <c r="T169" i="30"/>
  <c r="T168" i="30" s="1"/>
  <c r="U169" i="30"/>
  <c r="U168" i="30" s="1"/>
  <c r="W169" i="30"/>
  <c r="E169" i="30"/>
  <c r="E168" i="30" s="1"/>
  <c r="F167" i="30"/>
  <c r="F166" i="30" s="1"/>
  <c r="G167" i="30"/>
  <c r="G166" i="30" s="1"/>
  <c r="I167" i="30"/>
  <c r="I166" i="30" s="1"/>
  <c r="J167" i="30"/>
  <c r="J166" i="30" s="1"/>
  <c r="K167" i="30"/>
  <c r="K166" i="30" s="1"/>
  <c r="L167" i="30"/>
  <c r="L166" i="30" s="1"/>
  <c r="M167" i="30"/>
  <c r="M166" i="30" s="1"/>
  <c r="N167" i="30"/>
  <c r="N166" i="30" s="1"/>
  <c r="O167" i="30"/>
  <c r="O166" i="30" s="1"/>
  <c r="P167" i="30"/>
  <c r="P166" i="30" s="1"/>
  <c r="Q167" i="30"/>
  <c r="Q166" i="30" s="1"/>
  <c r="R167" i="30"/>
  <c r="R166" i="30" s="1"/>
  <c r="S167" i="30"/>
  <c r="S166" i="30" s="1"/>
  <c r="T167" i="30"/>
  <c r="T166" i="30" s="1"/>
  <c r="U167" i="30"/>
  <c r="U166" i="30" s="1"/>
  <c r="W167" i="30"/>
  <c r="W166" i="30" s="1"/>
  <c r="E167" i="30"/>
  <c r="E166" i="30" s="1"/>
  <c r="J164" i="30"/>
  <c r="K164" i="30"/>
  <c r="L164" i="30"/>
  <c r="M164" i="30"/>
  <c r="N164" i="30"/>
  <c r="O164" i="30"/>
  <c r="P164" i="30"/>
  <c r="Q164" i="30"/>
  <c r="R164" i="30"/>
  <c r="S164" i="30"/>
  <c r="T164" i="30"/>
  <c r="U164" i="30"/>
  <c r="W164" i="30"/>
  <c r="E164" i="30"/>
  <c r="J165" i="30"/>
  <c r="K165" i="30"/>
  <c r="L165" i="30"/>
  <c r="M165" i="30"/>
  <c r="N165" i="30"/>
  <c r="O165" i="30"/>
  <c r="P165" i="30"/>
  <c r="Q165" i="30"/>
  <c r="R165" i="30"/>
  <c r="S165" i="30"/>
  <c r="T165" i="30"/>
  <c r="U165" i="30"/>
  <c r="W165" i="30"/>
  <c r="E165" i="30"/>
  <c r="E160" i="30"/>
  <c r="E159" i="30" s="1"/>
  <c r="W30" i="30"/>
  <c r="Z30" i="30" s="1"/>
  <c r="W125" i="30"/>
  <c r="W85" i="30"/>
  <c r="W84" i="30" s="1"/>
  <c r="W79" i="30"/>
  <c r="Z79" i="30" s="1"/>
  <c r="W43" i="30"/>
  <c r="W37" i="30"/>
  <c r="E52" i="30"/>
  <c r="G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W52" i="30"/>
  <c r="F52" i="30"/>
  <c r="I51" i="30"/>
  <c r="I165" i="30" s="1"/>
  <c r="V53" i="30"/>
  <c r="V52" i="30" s="1"/>
  <c r="Z53" i="30"/>
  <c r="Z167" i="30" s="1"/>
  <c r="Z166" i="30" s="1"/>
  <c r="Y53" i="30"/>
  <c r="Z31" i="30"/>
  <c r="Z32" i="30"/>
  <c r="Z34" i="30"/>
  <c r="Z35" i="30"/>
  <c r="Z40" i="30"/>
  <c r="Z42" i="30"/>
  <c r="Z45" i="30"/>
  <c r="Z47" i="30"/>
  <c r="Z48" i="30"/>
  <c r="Z57" i="30"/>
  <c r="Z169" i="30" s="1"/>
  <c r="Z168" i="30" s="1"/>
  <c r="Z59" i="30"/>
  <c r="Z60" i="30"/>
  <c r="Z63" i="30"/>
  <c r="Z64" i="30"/>
  <c r="Z65" i="30"/>
  <c r="Z68" i="30"/>
  <c r="Z71" i="30"/>
  <c r="Z74" i="30"/>
  <c r="Z75" i="30"/>
  <c r="Z77" i="30"/>
  <c r="Z81" i="30"/>
  <c r="Z90" i="30"/>
  <c r="Z92" i="30"/>
  <c r="Z97" i="30"/>
  <c r="Z99" i="30"/>
  <c r="Z100" i="30"/>
  <c r="Z102" i="30"/>
  <c r="Z104" i="30"/>
  <c r="Z106" i="30"/>
  <c r="Z107" i="30"/>
  <c r="Z115" i="30"/>
  <c r="Z28" i="30"/>
  <c r="Y19" i="30"/>
  <c r="Y22" i="30"/>
  <c r="Y24" i="30"/>
  <c r="Y26" i="30"/>
  <c r="Y28" i="30"/>
  <c r="Y31" i="30"/>
  <c r="Y32" i="30"/>
  <c r="Y34" i="30"/>
  <c r="Y35" i="30"/>
  <c r="Y40" i="30"/>
  <c r="Y42" i="30"/>
  <c r="Y45" i="30"/>
  <c r="Y47" i="30"/>
  <c r="Y48" i="30"/>
  <c r="Y50" i="30"/>
  <c r="Y51" i="30"/>
  <c r="Y55" i="30"/>
  <c r="Y57" i="30"/>
  <c r="Y59" i="30"/>
  <c r="Y60" i="30"/>
  <c r="Y61" i="30"/>
  <c r="Y63" i="30"/>
  <c r="Y64" i="30"/>
  <c r="Y65" i="30"/>
  <c r="Y68" i="30"/>
  <c r="Y71" i="30"/>
  <c r="Y74" i="30"/>
  <c r="Y75" i="30"/>
  <c r="Y77" i="30"/>
  <c r="Y81" i="30"/>
  <c r="Y90" i="30"/>
  <c r="Y92" i="30"/>
  <c r="Y99" i="30"/>
  <c r="Y100" i="30"/>
  <c r="Y102" i="30"/>
  <c r="Y104" i="30"/>
  <c r="Y106" i="30"/>
  <c r="Y107" i="30"/>
  <c r="Y109" i="30"/>
  <c r="Y113" i="30"/>
  <c r="Y115" i="30"/>
  <c r="Y117" i="30"/>
  <c r="Y118" i="30"/>
  <c r="Y121" i="30"/>
  <c r="Y123" i="30"/>
  <c r="Y128" i="30"/>
  <c r="Y132" i="30"/>
  <c r="Z12" i="30"/>
  <c r="F15" i="30"/>
  <c r="G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Z15" i="30"/>
  <c r="F18" i="30"/>
  <c r="G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W18" i="30"/>
  <c r="I17" i="30"/>
  <c r="J44" i="30"/>
  <c r="I12" i="30"/>
  <c r="I16" i="30"/>
  <c r="I19" i="30"/>
  <c r="I18" i="30" s="1"/>
  <c r="I21" i="30"/>
  <c r="I22" i="30"/>
  <c r="I24" i="30"/>
  <c r="I26" i="30"/>
  <c r="I28" i="30"/>
  <c r="I27" i="30" s="1"/>
  <c r="I30" i="30"/>
  <c r="I31" i="30"/>
  <c r="I32" i="30"/>
  <c r="I34" i="30"/>
  <c r="I35" i="30"/>
  <c r="I37" i="30"/>
  <c r="I40" i="30"/>
  <c r="I41" i="30"/>
  <c r="I42" i="30"/>
  <c r="I43" i="30"/>
  <c r="I45" i="30"/>
  <c r="I44" i="30" s="1"/>
  <c r="I47" i="30"/>
  <c r="I48" i="30"/>
  <c r="I50" i="30"/>
  <c r="I164" i="30" s="1"/>
  <c r="I55" i="30"/>
  <c r="I54" i="30" s="1"/>
  <c r="I57" i="30"/>
  <c r="I169" i="30" s="1"/>
  <c r="I168" i="30" s="1"/>
  <c r="I59" i="30"/>
  <c r="I60" i="30"/>
  <c r="I61" i="30"/>
  <c r="I62" i="30"/>
  <c r="I63" i="30"/>
  <c r="I64" i="30"/>
  <c r="I65" i="30"/>
  <c r="I68" i="30"/>
  <c r="I71" i="30"/>
  <c r="I73" i="30"/>
  <c r="I74" i="30"/>
  <c r="I75" i="30"/>
  <c r="I77" i="30"/>
  <c r="I79" i="30"/>
  <c r="I78" i="30" s="1"/>
  <c r="I81" i="30"/>
  <c r="I80" i="30" s="1"/>
  <c r="I85" i="30"/>
  <c r="I84" i="30" s="1"/>
  <c r="I88" i="30"/>
  <c r="I90" i="30"/>
  <c r="I92" i="30"/>
  <c r="I94" i="30"/>
  <c r="I97" i="30"/>
  <c r="I99" i="30"/>
  <c r="I100" i="30"/>
  <c r="I102" i="30"/>
  <c r="I104" i="30"/>
  <c r="I103" i="30" s="1"/>
  <c r="I106" i="30"/>
  <c r="I107" i="30"/>
  <c r="I109" i="30"/>
  <c r="I111" i="30"/>
  <c r="I113" i="30"/>
  <c r="I112" i="30" s="1"/>
  <c r="I115" i="30"/>
  <c r="I114" i="30" s="1"/>
  <c r="I117" i="30"/>
  <c r="I118" i="30"/>
  <c r="I121" i="30"/>
  <c r="I123" i="30"/>
  <c r="I122" i="30" s="1"/>
  <c r="I125" i="30"/>
  <c r="I124" i="30" s="1"/>
  <c r="I128" i="30"/>
  <c r="I130" i="30"/>
  <c r="I132" i="30"/>
  <c r="I131" i="30" s="1"/>
  <c r="I134" i="30"/>
  <c r="I135" i="30"/>
  <c r="I136" i="30"/>
  <c r="I137" i="30"/>
  <c r="I138" i="30"/>
  <c r="F89" i="32"/>
  <c r="G89" i="32"/>
  <c r="H89" i="32"/>
  <c r="I89" i="32"/>
  <c r="J89" i="32"/>
  <c r="K89" i="32"/>
  <c r="L89" i="32"/>
  <c r="M89" i="32"/>
  <c r="N89" i="32"/>
  <c r="O89" i="32"/>
  <c r="P89" i="32"/>
  <c r="Q89" i="32"/>
  <c r="R89" i="32"/>
  <c r="S89" i="32"/>
  <c r="T89" i="32"/>
  <c r="U89" i="32"/>
  <c r="V89" i="32"/>
  <c r="W89" i="32"/>
  <c r="X89" i="32"/>
  <c r="Y89" i="32"/>
  <c r="Z89" i="32"/>
  <c r="E89" i="32"/>
  <c r="F91" i="32"/>
  <c r="G91" i="32"/>
  <c r="H91" i="32"/>
  <c r="I91" i="32"/>
  <c r="J91" i="32"/>
  <c r="K91" i="32"/>
  <c r="L91" i="32"/>
  <c r="M91" i="32"/>
  <c r="N91" i="32"/>
  <c r="O91" i="32"/>
  <c r="P91" i="32"/>
  <c r="Q91" i="32"/>
  <c r="R91" i="32"/>
  <c r="S91" i="32"/>
  <c r="T91" i="32"/>
  <c r="U91" i="32"/>
  <c r="V91" i="32"/>
  <c r="W91" i="32"/>
  <c r="Y91" i="32"/>
  <c r="Z91" i="32"/>
  <c r="E91" i="32"/>
  <c r="F93" i="32"/>
  <c r="G93" i="32"/>
  <c r="H93" i="32"/>
  <c r="I93" i="32"/>
  <c r="J93" i="32"/>
  <c r="K93" i="32"/>
  <c r="L93" i="32"/>
  <c r="M93" i="32"/>
  <c r="N93" i="32"/>
  <c r="O93" i="32"/>
  <c r="P93" i="32"/>
  <c r="Q93" i="32"/>
  <c r="R93" i="32"/>
  <c r="S93" i="32"/>
  <c r="T93" i="32"/>
  <c r="U93" i="32"/>
  <c r="V93" i="32"/>
  <c r="W93" i="32"/>
  <c r="X93" i="32"/>
  <c r="Y93" i="32"/>
  <c r="Z93" i="32"/>
  <c r="E93" i="32"/>
  <c r="F96" i="32"/>
  <c r="G96" i="32"/>
  <c r="H96" i="32"/>
  <c r="I96" i="32"/>
  <c r="J96" i="32"/>
  <c r="K96" i="32"/>
  <c r="L96" i="32"/>
  <c r="M96" i="32"/>
  <c r="N96" i="32"/>
  <c r="O96" i="32"/>
  <c r="P96" i="32"/>
  <c r="Q96" i="32"/>
  <c r="R96" i="32"/>
  <c r="S96" i="32"/>
  <c r="T96" i="32"/>
  <c r="U96" i="32"/>
  <c r="V96" i="32"/>
  <c r="W96" i="32"/>
  <c r="X96" i="32"/>
  <c r="Y96" i="32"/>
  <c r="Z96" i="32"/>
  <c r="E96" i="32"/>
  <c r="F98" i="32"/>
  <c r="G98" i="32"/>
  <c r="H98" i="32"/>
  <c r="I98" i="32"/>
  <c r="J98" i="32"/>
  <c r="K98" i="32"/>
  <c r="L98" i="32"/>
  <c r="M98" i="32"/>
  <c r="N98" i="32"/>
  <c r="O98" i="32"/>
  <c r="P98" i="32"/>
  <c r="Q98" i="32"/>
  <c r="R98" i="32"/>
  <c r="S98" i="32"/>
  <c r="T98" i="32"/>
  <c r="U98" i="32"/>
  <c r="V98" i="32"/>
  <c r="W98" i="32"/>
  <c r="X98" i="32"/>
  <c r="Y98" i="32"/>
  <c r="Z98" i="32"/>
  <c r="E98" i="32"/>
  <c r="F101" i="32"/>
  <c r="G101" i="32"/>
  <c r="H101" i="32"/>
  <c r="I101" i="32"/>
  <c r="J101" i="32"/>
  <c r="K101" i="32"/>
  <c r="L101" i="32"/>
  <c r="M101" i="32"/>
  <c r="N101" i="32"/>
  <c r="O101" i="32"/>
  <c r="P101" i="32"/>
  <c r="Q101" i="32"/>
  <c r="R101" i="32"/>
  <c r="S101" i="32"/>
  <c r="T101" i="32"/>
  <c r="U101" i="32"/>
  <c r="V101" i="32"/>
  <c r="W101" i="32"/>
  <c r="X101" i="32"/>
  <c r="Y101" i="32"/>
  <c r="Z101" i="32"/>
  <c r="E101" i="32"/>
  <c r="F103" i="32"/>
  <c r="G103" i="32"/>
  <c r="H103" i="32"/>
  <c r="I103" i="32"/>
  <c r="J103" i="32"/>
  <c r="K103" i="32"/>
  <c r="L103" i="32"/>
  <c r="M103" i="32"/>
  <c r="N103" i="32"/>
  <c r="O103" i="32"/>
  <c r="P103" i="32"/>
  <c r="Q103" i="32"/>
  <c r="R103" i="32"/>
  <c r="S103" i="32"/>
  <c r="T103" i="32"/>
  <c r="U103" i="32"/>
  <c r="V103" i="32"/>
  <c r="W103" i="32"/>
  <c r="X103" i="32"/>
  <c r="Y103" i="32"/>
  <c r="Z103" i="32"/>
  <c r="E103" i="32"/>
  <c r="F105" i="32"/>
  <c r="G105" i="32"/>
  <c r="H105" i="32"/>
  <c r="I105" i="32"/>
  <c r="J105" i="32"/>
  <c r="K105" i="32"/>
  <c r="L105" i="32"/>
  <c r="M105" i="32"/>
  <c r="N105" i="32"/>
  <c r="O105" i="32"/>
  <c r="P105" i="32"/>
  <c r="Q105" i="32"/>
  <c r="R105" i="32"/>
  <c r="S105" i="32"/>
  <c r="T105" i="32"/>
  <c r="U105" i="32"/>
  <c r="V105" i="32"/>
  <c r="W105" i="32"/>
  <c r="X105" i="32"/>
  <c r="Y105" i="32"/>
  <c r="Z105" i="32"/>
  <c r="E105" i="32"/>
  <c r="F108" i="32"/>
  <c r="G108" i="32"/>
  <c r="H108" i="32"/>
  <c r="I108" i="32"/>
  <c r="J108" i="32"/>
  <c r="K108" i="32"/>
  <c r="L108" i="32"/>
  <c r="M108" i="32"/>
  <c r="N108" i="32"/>
  <c r="O108" i="32"/>
  <c r="P108" i="32"/>
  <c r="Q108" i="32"/>
  <c r="R108" i="32"/>
  <c r="S108" i="32"/>
  <c r="T108" i="32"/>
  <c r="U108" i="32"/>
  <c r="V108" i="32"/>
  <c r="W108" i="32"/>
  <c r="X108" i="32"/>
  <c r="Z108" i="32"/>
  <c r="E108" i="32"/>
  <c r="F110" i="32"/>
  <c r="G110" i="32"/>
  <c r="I110" i="32"/>
  <c r="J110" i="32"/>
  <c r="K110" i="32"/>
  <c r="L110" i="32"/>
  <c r="M110" i="32"/>
  <c r="N110" i="32"/>
  <c r="O110" i="32"/>
  <c r="P110" i="32"/>
  <c r="Q110" i="32"/>
  <c r="R110" i="32"/>
  <c r="S110" i="32"/>
  <c r="T110" i="32"/>
  <c r="U110" i="32"/>
  <c r="W110" i="32"/>
  <c r="Z110" i="32"/>
  <c r="E110" i="32"/>
  <c r="F112" i="32"/>
  <c r="G112" i="32"/>
  <c r="H112" i="32"/>
  <c r="I112" i="32"/>
  <c r="J112" i="32"/>
  <c r="K112" i="32"/>
  <c r="L112" i="32"/>
  <c r="M112" i="32"/>
  <c r="N112" i="32"/>
  <c r="O112" i="32"/>
  <c r="P112" i="32"/>
  <c r="Q112" i="32"/>
  <c r="R112" i="32"/>
  <c r="S112" i="32"/>
  <c r="T112" i="32"/>
  <c r="U112" i="32"/>
  <c r="W112" i="32"/>
  <c r="Z112" i="32"/>
  <c r="E112" i="32"/>
  <c r="F114" i="32"/>
  <c r="G114" i="32"/>
  <c r="H114" i="32"/>
  <c r="I114" i="32"/>
  <c r="J114" i="32"/>
  <c r="K114" i="32"/>
  <c r="L114" i="32"/>
  <c r="M114" i="32"/>
  <c r="N114" i="32"/>
  <c r="O114" i="32"/>
  <c r="P114" i="32"/>
  <c r="Q114" i="32"/>
  <c r="R114" i="32"/>
  <c r="S114" i="32"/>
  <c r="T114" i="32"/>
  <c r="U114" i="32"/>
  <c r="V114" i="32"/>
  <c r="W114" i="32"/>
  <c r="Y114" i="32"/>
  <c r="E114" i="32"/>
  <c r="F116" i="32"/>
  <c r="G116" i="32"/>
  <c r="H116" i="32"/>
  <c r="I116" i="32"/>
  <c r="J116" i="32"/>
  <c r="K116" i="32"/>
  <c r="L116" i="32"/>
  <c r="M116" i="32"/>
  <c r="N116" i="32"/>
  <c r="O116" i="32"/>
  <c r="P116" i="32"/>
  <c r="Q116" i="32"/>
  <c r="R116" i="32"/>
  <c r="S116" i="32"/>
  <c r="T116" i="32"/>
  <c r="U116" i="32"/>
  <c r="V116" i="32"/>
  <c r="W116" i="32"/>
  <c r="Z116" i="32"/>
  <c r="E116" i="32"/>
  <c r="F120" i="32"/>
  <c r="G120" i="32"/>
  <c r="H120" i="32"/>
  <c r="I120" i="32"/>
  <c r="J120" i="32"/>
  <c r="K120" i="32"/>
  <c r="L120" i="32"/>
  <c r="M120" i="32"/>
  <c r="N120" i="32"/>
  <c r="O120" i="32"/>
  <c r="P120" i="32"/>
  <c r="Q120" i="32"/>
  <c r="R120" i="32"/>
  <c r="S120" i="32"/>
  <c r="T120" i="32"/>
  <c r="U120" i="32"/>
  <c r="V120" i="32"/>
  <c r="W120" i="32"/>
  <c r="Z120" i="32"/>
  <c r="E120" i="32"/>
  <c r="F122" i="32"/>
  <c r="G122" i="32"/>
  <c r="H122" i="32"/>
  <c r="I122" i="32"/>
  <c r="J122" i="32"/>
  <c r="K122" i="32"/>
  <c r="L122" i="32"/>
  <c r="M122" i="32"/>
  <c r="N122" i="32"/>
  <c r="O122" i="32"/>
  <c r="P122" i="32"/>
  <c r="Q122" i="32"/>
  <c r="R122" i="32"/>
  <c r="S122" i="32"/>
  <c r="T122" i="32"/>
  <c r="U122" i="32"/>
  <c r="W122" i="32"/>
  <c r="Z122" i="32"/>
  <c r="E122" i="32"/>
  <c r="F124" i="32"/>
  <c r="G124" i="32"/>
  <c r="G119" i="32" s="1"/>
  <c r="I124" i="32"/>
  <c r="J124" i="32"/>
  <c r="K124" i="32"/>
  <c r="L124" i="32"/>
  <c r="M124" i="32"/>
  <c r="N124" i="32"/>
  <c r="O124" i="32"/>
  <c r="O119" i="32" s="1"/>
  <c r="P124" i="32"/>
  <c r="Q124" i="32"/>
  <c r="R124" i="32"/>
  <c r="S124" i="32"/>
  <c r="S119" i="32" s="1"/>
  <c r="T124" i="32"/>
  <c r="U124" i="32"/>
  <c r="U119" i="32" s="1"/>
  <c r="W124" i="32"/>
  <c r="Y124" i="32"/>
  <c r="E124" i="32"/>
  <c r="F127" i="32"/>
  <c r="G127" i="32"/>
  <c r="I127" i="32"/>
  <c r="J127" i="32"/>
  <c r="K127" i="32"/>
  <c r="L127" i="32"/>
  <c r="M127" i="32"/>
  <c r="N127" i="32"/>
  <c r="O127" i="32"/>
  <c r="P127" i="32"/>
  <c r="Q127" i="32"/>
  <c r="R127" i="32"/>
  <c r="S127" i="32"/>
  <c r="T127" i="32"/>
  <c r="U127" i="32"/>
  <c r="W127" i="32"/>
  <c r="Y127" i="32"/>
  <c r="Z127" i="32"/>
  <c r="E127" i="32"/>
  <c r="F129" i="32"/>
  <c r="G129" i="32"/>
  <c r="I129" i="32"/>
  <c r="J129" i="32"/>
  <c r="K129" i="32"/>
  <c r="L129" i="32"/>
  <c r="M129" i="32"/>
  <c r="N129" i="32"/>
  <c r="O129" i="32"/>
  <c r="O126" i="32" s="1"/>
  <c r="P129" i="32"/>
  <c r="Q129" i="32"/>
  <c r="R129" i="32"/>
  <c r="S129" i="32"/>
  <c r="T129" i="32"/>
  <c r="U129" i="32"/>
  <c r="W129" i="32"/>
  <c r="Z129" i="32"/>
  <c r="F131" i="32"/>
  <c r="G131" i="32"/>
  <c r="I131" i="32"/>
  <c r="J131" i="32"/>
  <c r="K131" i="32"/>
  <c r="L131" i="32"/>
  <c r="M131" i="32"/>
  <c r="N131" i="32"/>
  <c r="O131" i="32"/>
  <c r="P131" i="32"/>
  <c r="Q131" i="32"/>
  <c r="R131" i="32"/>
  <c r="S131" i="32"/>
  <c r="T131" i="32"/>
  <c r="U131" i="32"/>
  <c r="W131" i="32"/>
  <c r="Y131" i="32"/>
  <c r="Z131" i="32"/>
  <c r="E131" i="32"/>
  <c r="F133" i="32"/>
  <c r="G133" i="32"/>
  <c r="H133" i="32"/>
  <c r="I133" i="32"/>
  <c r="J133" i="32"/>
  <c r="K133" i="32"/>
  <c r="L133" i="32"/>
  <c r="M133" i="32"/>
  <c r="N133" i="32"/>
  <c r="O133" i="32"/>
  <c r="P133" i="32"/>
  <c r="Q133" i="32"/>
  <c r="R133" i="32"/>
  <c r="S133" i="32"/>
  <c r="T133" i="32"/>
  <c r="U133" i="32"/>
  <c r="Z133" i="32"/>
  <c r="E133" i="32"/>
  <c r="F86" i="32"/>
  <c r="F87" i="32"/>
  <c r="G87" i="32"/>
  <c r="I87" i="32"/>
  <c r="J87" i="32"/>
  <c r="K87" i="32"/>
  <c r="L87" i="32"/>
  <c r="L86" i="32" s="1"/>
  <c r="M87" i="32"/>
  <c r="N87" i="32"/>
  <c r="O87" i="32"/>
  <c r="P87" i="32"/>
  <c r="Q87" i="32"/>
  <c r="R87" i="32"/>
  <c r="S87" i="32"/>
  <c r="T87" i="32"/>
  <c r="U87" i="32"/>
  <c r="X87" i="32"/>
  <c r="Y87" i="32"/>
  <c r="Z87" i="32"/>
  <c r="E87" i="32"/>
  <c r="F84" i="32"/>
  <c r="G84" i="32"/>
  <c r="I84" i="32"/>
  <c r="J84" i="32"/>
  <c r="K84" i="32"/>
  <c r="L84" i="32"/>
  <c r="M84" i="32"/>
  <c r="N84" i="32"/>
  <c r="O84" i="32"/>
  <c r="P84" i="32"/>
  <c r="Q84" i="32"/>
  <c r="R84" i="32"/>
  <c r="S84" i="32"/>
  <c r="T84" i="32"/>
  <c r="U84" i="32"/>
  <c r="Z84" i="32"/>
  <c r="F82" i="32"/>
  <c r="G82" i="32"/>
  <c r="H82" i="32"/>
  <c r="I82" i="32"/>
  <c r="J82" i="32"/>
  <c r="K82" i="32"/>
  <c r="L82" i="32"/>
  <c r="M82" i="32"/>
  <c r="N82" i="32"/>
  <c r="O82" i="32"/>
  <c r="P82" i="32"/>
  <c r="Q82" i="32"/>
  <c r="R82" i="32"/>
  <c r="S82" i="32"/>
  <c r="T82" i="32"/>
  <c r="U82" i="32"/>
  <c r="V82" i="32"/>
  <c r="W82" i="32"/>
  <c r="X82" i="32"/>
  <c r="Z82" i="32"/>
  <c r="E82" i="32"/>
  <c r="F80" i="32"/>
  <c r="G80" i="32"/>
  <c r="I80" i="32"/>
  <c r="J80" i="32"/>
  <c r="K80" i="32"/>
  <c r="L80" i="32"/>
  <c r="M80" i="32"/>
  <c r="N80" i="32"/>
  <c r="O80" i="32"/>
  <c r="P80" i="32"/>
  <c r="Q80" i="32"/>
  <c r="R80" i="32"/>
  <c r="S80" i="32"/>
  <c r="T80" i="32"/>
  <c r="U80" i="32"/>
  <c r="W80" i="32"/>
  <c r="Y80" i="32"/>
  <c r="E80" i="32"/>
  <c r="F78" i="32"/>
  <c r="G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U78" i="32"/>
  <c r="V78" i="32"/>
  <c r="W78" i="32"/>
  <c r="Z78" i="32"/>
  <c r="E78" i="32"/>
  <c r="F76" i="32"/>
  <c r="G76" i="32"/>
  <c r="I76" i="32"/>
  <c r="J76" i="32"/>
  <c r="K76" i="32"/>
  <c r="L76" i="32"/>
  <c r="M76" i="32"/>
  <c r="N76" i="32"/>
  <c r="O76" i="32"/>
  <c r="P76" i="32"/>
  <c r="Q76" i="32"/>
  <c r="R76" i="32"/>
  <c r="S76" i="32"/>
  <c r="T76" i="32"/>
  <c r="U76" i="32"/>
  <c r="W76" i="32"/>
  <c r="Z76" i="32"/>
  <c r="E76" i="32"/>
  <c r="F74" i="32"/>
  <c r="G74" i="32"/>
  <c r="I74" i="32"/>
  <c r="J74" i="32"/>
  <c r="K74" i="32"/>
  <c r="L74" i="32"/>
  <c r="M74" i="32"/>
  <c r="N74" i="32"/>
  <c r="O74" i="32"/>
  <c r="P74" i="32"/>
  <c r="Q74" i="32"/>
  <c r="R74" i="32"/>
  <c r="S74" i="32"/>
  <c r="T74" i="32"/>
  <c r="U74" i="32"/>
  <c r="W74" i="32"/>
  <c r="Z74" i="32"/>
  <c r="E74" i="32"/>
  <c r="F70" i="32"/>
  <c r="I70" i="32"/>
  <c r="J70" i="32"/>
  <c r="K70" i="32"/>
  <c r="L70" i="32"/>
  <c r="M70" i="32"/>
  <c r="N70" i="32"/>
  <c r="O70" i="32"/>
  <c r="P70" i="32"/>
  <c r="Q70" i="32"/>
  <c r="R70" i="32"/>
  <c r="S70" i="32"/>
  <c r="T70" i="32"/>
  <c r="U70" i="32"/>
  <c r="Z70" i="32"/>
  <c r="E70" i="32"/>
  <c r="F68" i="32"/>
  <c r="I68" i="32"/>
  <c r="J68" i="32"/>
  <c r="K68" i="32"/>
  <c r="L68" i="32"/>
  <c r="M68" i="32"/>
  <c r="N68" i="32"/>
  <c r="O68" i="32"/>
  <c r="P68" i="32"/>
  <c r="Q68" i="32"/>
  <c r="R68" i="32"/>
  <c r="S68" i="32"/>
  <c r="T68" i="32"/>
  <c r="U68" i="32"/>
  <c r="W68" i="32"/>
  <c r="Z68" i="32"/>
  <c r="E68" i="32"/>
  <c r="F65" i="32"/>
  <c r="G65" i="32"/>
  <c r="I65" i="32"/>
  <c r="I64" i="32" s="1"/>
  <c r="J65" i="32"/>
  <c r="J64" i="32" s="1"/>
  <c r="K65" i="32"/>
  <c r="L65" i="32"/>
  <c r="M65" i="32"/>
  <c r="M64" i="32" s="1"/>
  <c r="N65" i="32"/>
  <c r="O65" i="32"/>
  <c r="P65" i="32"/>
  <c r="P64" i="32" s="1"/>
  <c r="Q65" i="32"/>
  <c r="Q64" i="32" s="1"/>
  <c r="R65" i="32"/>
  <c r="R64" i="32" s="1"/>
  <c r="S65" i="32"/>
  <c r="T65" i="32"/>
  <c r="U65" i="32"/>
  <c r="U64" i="32" s="1"/>
  <c r="W65" i="32"/>
  <c r="Y65" i="32"/>
  <c r="Z65" i="32"/>
  <c r="E65" i="32"/>
  <c r="G52" i="32"/>
  <c r="H52" i="32"/>
  <c r="I52" i="32"/>
  <c r="J52" i="32"/>
  <c r="K52" i="32"/>
  <c r="L52" i="32"/>
  <c r="M52" i="32"/>
  <c r="N52" i="32"/>
  <c r="O52" i="32"/>
  <c r="P52" i="32"/>
  <c r="Q52" i="32"/>
  <c r="R52" i="32"/>
  <c r="S52" i="32"/>
  <c r="T52" i="32"/>
  <c r="U52" i="32"/>
  <c r="V52" i="32"/>
  <c r="W52" i="32"/>
  <c r="Y52" i="32"/>
  <c r="Z52" i="32"/>
  <c r="E56" i="32"/>
  <c r="F54" i="32"/>
  <c r="G54" i="32"/>
  <c r="I54" i="32"/>
  <c r="J54" i="32"/>
  <c r="K54" i="32"/>
  <c r="L54" i="32"/>
  <c r="M54" i="32"/>
  <c r="N54" i="32"/>
  <c r="O54" i="32"/>
  <c r="P54" i="32"/>
  <c r="Q54" i="32"/>
  <c r="R54" i="32"/>
  <c r="S54" i="32"/>
  <c r="T54" i="32"/>
  <c r="U54" i="32"/>
  <c r="W54" i="32"/>
  <c r="Y54" i="32"/>
  <c r="Z54" i="32"/>
  <c r="E54" i="32"/>
  <c r="E52" i="32"/>
  <c r="I49" i="32"/>
  <c r="J49" i="32"/>
  <c r="K49" i="32"/>
  <c r="L49" i="32"/>
  <c r="M49" i="32"/>
  <c r="N49" i="32"/>
  <c r="O49" i="32"/>
  <c r="P49" i="32"/>
  <c r="Q49" i="32"/>
  <c r="R49" i="32"/>
  <c r="S49" i="32"/>
  <c r="T49" i="32"/>
  <c r="U49" i="32"/>
  <c r="W49" i="32"/>
  <c r="Y49" i="32"/>
  <c r="E49" i="32"/>
  <c r="F46" i="32"/>
  <c r="G46" i="32"/>
  <c r="H46" i="32"/>
  <c r="I46" i="32"/>
  <c r="J46" i="32"/>
  <c r="K46" i="32"/>
  <c r="L46" i="32"/>
  <c r="M46" i="32"/>
  <c r="N46" i="32"/>
  <c r="O46" i="32"/>
  <c r="P46" i="32"/>
  <c r="Q46" i="32"/>
  <c r="R46" i="32"/>
  <c r="S46" i="32"/>
  <c r="T46" i="32"/>
  <c r="U46" i="32"/>
  <c r="V46" i="32"/>
  <c r="W46" i="32"/>
  <c r="X46" i="32"/>
  <c r="Y46" i="32"/>
  <c r="Z46" i="32"/>
  <c r="E46" i="32"/>
  <c r="F44" i="32"/>
  <c r="G44" i="32"/>
  <c r="I44" i="32"/>
  <c r="J44" i="32"/>
  <c r="K44" i="32"/>
  <c r="L44" i="32"/>
  <c r="M44" i="32"/>
  <c r="N44" i="32"/>
  <c r="O44" i="32"/>
  <c r="P44" i="32"/>
  <c r="Q44" i="32"/>
  <c r="R44" i="32"/>
  <c r="S44" i="32"/>
  <c r="T44" i="32"/>
  <c r="U44" i="32"/>
  <c r="W44" i="32"/>
  <c r="Z44" i="32"/>
  <c r="E44" i="32"/>
  <c r="F39" i="32"/>
  <c r="G39" i="32"/>
  <c r="I39" i="32"/>
  <c r="J39" i="32"/>
  <c r="K39" i="32"/>
  <c r="L39" i="32"/>
  <c r="M39" i="32"/>
  <c r="N39" i="32"/>
  <c r="O39" i="32"/>
  <c r="P39" i="32"/>
  <c r="Q39" i="32"/>
  <c r="R39" i="32"/>
  <c r="S39" i="32"/>
  <c r="T39" i="32"/>
  <c r="U39" i="32"/>
  <c r="Z39" i="32"/>
  <c r="F36" i="32"/>
  <c r="G36" i="32"/>
  <c r="I36" i="32"/>
  <c r="J36" i="32"/>
  <c r="K36" i="32"/>
  <c r="L36" i="32"/>
  <c r="M36" i="32"/>
  <c r="N36" i="32"/>
  <c r="O36" i="32"/>
  <c r="P36" i="32"/>
  <c r="Q36" i="32"/>
  <c r="R36" i="32"/>
  <c r="S36" i="32"/>
  <c r="T36" i="32"/>
  <c r="U36" i="32"/>
  <c r="Z36" i="32"/>
  <c r="E36" i="32"/>
  <c r="F33" i="32"/>
  <c r="G33" i="32"/>
  <c r="I33" i="32"/>
  <c r="J33" i="32"/>
  <c r="K33" i="32"/>
  <c r="L33" i="32"/>
  <c r="M33" i="32"/>
  <c r="N33" i="32"/>
  <c r="O33" i="32"/>
  <c r="P33" i="32"/>
  <c r="Q33" i="32"/>
  <c r="R33" i="32"/>
  <c r="S33" i="32"/>
  <c r="T33" i="32"/>
  <c r="U33" i="32"/>
  <c r="W33" i="32"/>
  <c r="E33" i="32"/>
  <c r="F29" i="32"/>
  <c r="G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W29" i="32"/>
  <c r="E29" i="32"/>
  <c r="F27" i="32"/>
  <c r="G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W27" i="32"/>
  <c r="Y27" i="32"/>
  <c r="E27" i="32"/>
  <c r="F25" i="32"/>
  <c r="G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W25" i="32"/>
  <c r="Z25" i="32"/>
  <c r="E25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Y23" i="32"/>
  <c r="Z23" i="32"/>
  <c r="E23" i="32"/>
  <c r="F20" i="32"/>
  <c r="G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Z20" i="32"/>
  <c r="F18" i="32"/>
  <c r="G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W18" i="32"/>
  <c r="Z18" i="32"/>
  <c r="E18" i="32"/>
  <c r="F15" i="32"/>
  <c r="G15" i="32"/>
  <c r="I15" i="32"/>
  <c r="J15" i="32"/>
  <c r="K15" i="32"/>
  <c r="L15" i="32"/>
  <c r="M15" i="32"/>
  <c r="N15" i="32"/>
  <c r="O15" i="32"/>
  <c r="P15" i="32"/>
  <c r="P14" i="32" s="1"/>
  <c r="Q15" i="32"/>
  <c r="R15" i="32"/>
  <c r="S15" i="32"/>
  <c r="T15" i="32"/>
  <c r="U15" i="32"/>
  <c r="Z15" i="32"/>
  <c r="E15" i="32"/>
  <c r="F11" i="32"/>
  <c r="G11" i="32"/>
  <c r="G10" i="32" s="1"/>
  <c r="G13" i="32" s="1"/>
  <c r="G141" i="32" s="1"/>
  <c r="X141" i="32" s="1"/>
  <c r="I11" i="32"/>
  <c r="I10" i="32" s="1"/>
  <c r="I13" i="32" s="1"/>
  <c r="J11" i="32"/>
  <c r="J10" i="32" s="1"/>
  <c r="J13" i="32" s="1"/>
  <c r="K11" i="32"/>
  <c r="L11" i="32"/>
  <c r="L10" i="32" s="1"/>
  <c r="L13" i="32" s="1"/>
  <c r="M11" i="32"/>
  <c r="M10" i="32" s="1"/>
  <c r="M13" i="32" s="1"/>
  <c r="N11" i="32"/>
  <c r="O11" i="32"/>
  <c r="P11" i="32"/>
  <c r="Q11" i="32"/>
  <c r="Q10" i="32" s="1"/>
  <c r="Q13" i="32" s="1"/>
  <c r="R11" i="32"/>
  <c r="S11" i="32"/>
  <c r="S10" i="32" s="1"/>
  <c r="S13" i="32" s="1"/>
  <c r="T11" i="32"/>
  <c r="T10" i="32" s="1"/>
  <c r="T13" i="32" s="1"/>
  <c r="U11" i="32"/>
  <c r="U10" i="32" s="1"/>
  <c r="U13" i="32" s="1"/>
  <c r="W11" i="32"/>
  <c r="Y11" i="32"/>
  <c r="E11" i="32"/>
  <c r="E10" i="32" s="1"/>
  <c r="E13" i="32" s="1"/>
  <c r="X145" i="32"/>
  <c r="X144" i="32" s="1"/>
  <c r="E144" i="32"/>
  <c r="X138" i="32"/>
  <c r="W138" i="32"/>
  <c r="Y138" i="32" s="1"/>
  <c r="V138" i="32"/>
  <c r="X137" i="32"/>
  <c r="W137" i="32"/>
  <c r="Y137" i="32" s="1"/>
  <c r="V137" i="32"/>
  <c r="X136" i="32"/>
  <c r="W136" i="32"/>
  <c r="Y136" i="32" s="1"/>
  <c r="V136" i="32"/>
  <c r="X135" i="32"/>
  <c r="W135" i="32"/>
  <c r="Y135" i="32" s="1"/>
  <c r="V135" i="32"/>
  <c r="V133" i="32" s="1"/>
  <c r="X134" i="32"/>
  <c r="X133" i="32" s="1"/>
  <c r="W134" i="32"/>
  <c r="Y134" i="32" s="1"/>
  <c r="Y133" i="32" s="1"/>
  <c r="V134" i="32"/>
  <c r="G126" i="32"/>
  <c r="F126" i="32"/>
  <c r="Y132" i="32"/>
  <c r="V132" i="32"/>
  <c r="X132" i="32" s="1"/>
  <c r="X131" i="32" s="1"/>
  <c r="V130" i="32"/>
  <c r="H130" i="32" s="1"/>
  <c r="H129" i="32" s="1"/>
  <c r="E130" i="32"/>
  <c r="E129" i="32" s="1"/>
  <c r="Y128" i="32"/>
  <c r="V128" i="32"/>
  <c r="V127" i="32" s="1"/>
  <c r="N126" i="32"/>
  <c r="Z125" i="32"/>
  <c r="Z124" i="32" s="1"/>
  <c r="W125" i="32"/>
  <c r="V125" i="32"/>
  <c r="H125" i="32"/>
  <c r="X125" i="32" s="1"/>
  <c r="T119" i="32"/>
  <c r="R119" i="32"/>
  <c r="P119" i="32"/>
  <c r="N119" i="32"/>
  <c r="M119" i="32"/>
  <c r="L119" i="32"/>
  <c r="K119" i="32"/>
  <c r="J119" i="32"/>
  <c r="I119" i="32"/>
  <c r="F119" i="32"/>
  <c r="Y123" i="32"/>
  <c r="Y122" i="32" s="1"/>
  <c r="H123" i="32"/>
  <c r="Y121" i="32"/>
  <c r="Y120" i="32" s="1"/>
  <c r="X121" i="32"/>
  <c r="X120" i="32" s="1"/>
  <c r="Q119" i="32"/>
  <c r="Y118" i="32"/>
  <c r="X118" i="32"/>
  <c r="X116" i="32" s="1"/>
  <c r="Y117" i="32"/>
  <c r="Y116" i="32" s="1"/>
  <c r="X117" i="32"/>
  <c r="Z115" i="32"/>
  <c r="Z114" i="32" s="1"/>
  <c r="X115" i="32"/>
  <c r="X114" i="32" s="1"/>
  <c r="Y113" i="32"/>
  <c r="Y112" i="32" s="1"/>
  <c r="V113" i="32"/>
  <c r="H113" i="32" s="1"/>
  <c r="W111" i="32"/>
  <c r="Y111" i="32" s="1"/>
  <c r="Y110" i="32" s="1"/>
  <c r="H111" i="32"/>
  <c r="H110" i="32" s="1"/>
  <c r="Y109" i="32"/>
  <c r="Y108" i="32" s="1"/>
  <c r="X109" i="32"/>
  <c r="Z107" i="32"/>
  <c r="X107" i="32"/>
  <c r="Z106" i="32"/>
  <c r="X106" i="32"/>
  <c r="Y104" i="32"/>
  <c r="X104" i="32"/>
  <c r="Y102" i="32"/>
  <c r="V102" i="32"/>
  <c r="Z99" i="32"/>
  <c r="X99" i="32"/>
  <c r="V97" i="32"/>
  <c r="H97" i="32" s="1"/>
  <c r="E97" i="32"/>
  <c r="Y97" i="32" s="1"/>
  <c r="W94" i="32"/>
  <c r="H94" i="32"/>
  <c r="Y92" i="32"/>
  <c r="V92" i="32"/>
  <c r="G86" i="32"/>
  <c r="W88" i="32"/>
  <c r="W87" i="32" s="1"/>
  <c r="H88" i="32"/>
  <c r="H87" i="32" s="1"/>
  <c r="T86" i="32"/>
  <c r="W85" i="32"/>
  <c r="W84" i="32" s="1"/>
  <c r="H85" i="32"/>
  <c r="V85" i="32" s="1"/>
  <c r="V84" i="32" s="1"/>
  <c r="E85" i="32"/>
  <c r="E84" i="32" s="1"/>
  <c r="Y83" i="32"/>
  <c r="Y82" i="32" s="1"/>
  <c r="Z81" i="32"/>
  <c r="Z80" i="32" s="1"/>
  <c r="V81" i="32"/>
  <c r="V80" i="32" s="1"/>
  <c r="Y79" i="32"/>
  <c r="Y78" i="32" s="1"/>
  <c r="V79" i="32"/>
  <c r="H79" i="32"/>
  <c r="H78" i="32" s="1"/>
  <c r="Y77" i="32"/>
  <c r="Y76" i="32" s="1"/>
  <c r="V77" i="32"/>
  <c r="H77" i="32" s="1"/>
  <c r="H76" i="32" s="1"/>
  <c r="Y75" i="32"/>
  <c r="Y74" i="32" s="1"/>
  <c r="X75" i="32"/>
  <c r="X74" i="32" s="1"/>
  <c r="V75" i="32"/>
  <c r="V74" i="32" s="1"/>
  <c r="Y73" i="32"/>
  <c r="V73" i="32"/>
  <c r="H73" i="32" s="1"/>
  <c r="G73" i="32" s="1"/>
  <c r="X73" i="32" s="1"/>
  <c r="Y72" i="32"/>
  <c r="V72" i="32"/>
  <c r="H72" i="32" s="1"/>
  <c r="H70" i="32" s="1"/>
  <c r="W71" i="32"/>
  <c r="Y71" i="32" s="1"/>
  <c r="Y70" i="32" s="1"/>
  <c r="H71" i="32"/>
  <c r="X71" i="32" s="1"/>
  <c r="F67" i="32"/>
  <c r="Y69" i="32"/>
  <c r="Y68" i="32" s="1"/>
  <c r="V69" i="32"/>
  <c r="V68" i="32" s="1"/>
  <c r="Y66" i="32"/>
  <c r="V66" i="32"/>
  <c r="H66" i="32" s="1"/>
  <c r="X66" i="32" s="1"/>
  <c r="S64" i="32"/>
  <c r="O64" i="32"/>
  <c r="N64" i="32"/>
  <c r="K64" i="32"/>
  <c r="W64" i="32"/>
  <c r="T64" i="32"/>
  <c r="L64" i="32"/>
  <c r="G64" i="32"/>
  <c r="F64" i="32"/>
  <c r="E64" i="32"/>
  <c r="Z63" i="32"/>
  <c r="V63" i="32"/>
  <c r="H63" i="32" s="1"/>
  <c r="X63" i="32" s="1"/>
  <c r="X62" i="32"/>
  <c r="X61" i="32"/>
  <c r="W60" i="32"/>
  <c r="H60" i="32"/>
  <c r="X60" i="32" s="1"/>
  <c r="V59" i="32"/>
  <c r="H59" i="32" s="1"/>
  <c r="G59" i="32"/>
  <c r="G56" i="32" s="1"/>
  <c r="F59" i="32"/>
  <c r="Z59" i="32" s="1"/>
  <c r="V58" i="32"/>
  <c r="H58" i="32" s="1"/>
  <c r="X58" i="32" s="1"/>
  <c r="Z56" i="32"/>
  <c r="U56" i="32"/>
  <c r="T56" i="32"/>
  <c r="S56" i="32"/>
  <c r="R56" i="32"/>
  <c r="Q56" i="32"/>
  <c r="P56" i="32"/>
  <c r="O56" i="32"/>
  <c r="N56" i="32"/>
  <c r="M56" i="32"/>
  <c r="L56" i="32"/>
  <c r="K56" i="32"/>
  <c r="J56" i="32"/>
  <c r="I56" i="32"/>
  <c r="X55" i="32"/>
  <c r="X54" i="32" s="1"/>
  <c r="H55" i="32"/>
  <c r="V55" i="32" s="1"/>
  <c r="V54" i="32" s="1"/>
  <c r="X53" i="32"/>
  <c r="X52" i="32" s="1"/>
  <c r="H53" i="32"/>
  <c r="V53" i="32" s="1"/>
  <c r="G53" i="32"/>
  <c r="F53" i="32"/>
  <c r="F52" i="32" s="1"/>
  <c r="Z51" i="32"/>
  <c r="Z49" i="32" s="1"/>
  <c r="V51" i="32"/>
  <c r="G51" i="32"/>
  <c r="X51" i="32" s="1"/>
  <c r="F51" i="32"/>
  <c r="F49" i="32" s="1"/>
  <c r="H50" i="32"/>
  <c r="V50" i="32" s="1"/>
  <c r="V49" i="32" s="1"/>
  <c r="G50" i="32"/>
  <c r="F50" i="32"/>
  <c r="Y45" i="32"/>
  <c r="Y44" i="32" s="1"/>
  <c r="V45" i="32"/>
  <c r="V44" i="32" s="1"/>
  <c r="W43" i="32"/>
  <c r="V43" i="32"/>
  <c r="H43" i="32"/>
  <c r="E43" i="32"/>
  <c r="E39" i="32" s="1"/>
  <c r="Y42" i="32"/>
  <c r="V42" i="32"/>
  <c r="H42" i="32" s="1"/>
  <c r="X42" i="32" s="1"/>
  <c r="W41" i="32"/>
  <c r="Y41" i="32" s="1"/>
  <c r="V41" i="32"/>
  <c r="H41" i="32"/>
  <c r="X41" i="32" s="1"/>
  <c r="Y40" i="32"/>
  <c r="V40" i="32"/>
  <c r="V39" i="32" s="1"/>
  <c r="W37" i="32"/>
  <c r="W36" i="32" s="1"/>
  <c r="V37" i="32"/>
  <c r="V36" i="32" s="1"/>
  <c r="H37" i="32"/>
  <c r="H36" i="32" s="1"/>
  <c r="Z35" i="32"/>
  <c r="Z33" i="32" s="1"/>
  <c r="V35" i="32"/>
  <c r="H35" i="32" s="1"/>
  <c r="X35" i="32" s="1"/>
  <c r="V34" i="32"/>
  <c r="H34" i="32" s="1"/>
  <c r="Y32" i="32"/>
  <c r="V32" i="32"/>
  <c r="Z31" i="32"/>
  <c r="Z29" i="32" s="1"/>
  <c r="H31" i="32"/>
  <c r="Y30" i="32"/>
  <c r="Y29" i="32" s="1"/>
  <c r="V30" i="32"/>
  <c r="H30" i="32" s="1"/>
  <c r="X30" i="32" s="1"/>
  <c r="Z28" i="32"/>
  <c r="Z27" i="32" s="1"/>
  <c r="V28" i="32"/>
  <c r="H28" i="32" s="1"/>
  <c r="H27" i="32" s="1"/>
  <c r="Y26" i="32"/>
  <c r="Y25" i="32" s="1"/>
  <c r="V26" i="32"/>
  <c r="H26" i="32" s="1"/>
  <c r="H25" i="32" s="1"/>
  <c r="X24" i="32"/>
  <c r="X23" i="32" s="1"/>
  <c r="Y22" i="32"/>
  <c r="H22" i="32"/>
  <c r="X22" i="32" s="1"/>
  <c r="W21" i="32"/>
  <c r="W20" i="32" s="1"/>
  <c r="V21" i="32"/>
  <c r="V20" i="32" s="1"/>
  <c r="H21" i="32"/>
  <c r="E21" i="32"/>
  <c r="X21" i="32" s="1"/>
  <c r="X20" i="32" s="1"/>
  <c r="Y19" i="32"/>
  <c r="Y18" i="32" s="1"/>
  <c r="V19" i="32"/>
  <c r="V18" i="32" s="1"/>
  <c r="W17" i="32"/>
  <c r="Y17" i="32" s="1"/>
  <c r="H17" i="32"/>
  <c r="X17" i="32" s="1"/>
  <c r="Y16" i="32"/>
  <c r="Y15" i="32" s="1"/>
  <c r="V16" i="32"/>
  <c r="H16" i="32" s="1"/>
  <c r="H15" i="32" s="1"/>
  <c r="F13" i="32"/>
  <c r="Z12" i="32"/>
  <c r="Z11" i="32" s="1"/>
  <c r="V12" i="32"/>
  <c r="V11" i="32" s="1"/>
  <c r="R10" i="32"/>
  <c r="R13" i="32" s="1"/>
  <c r="N10" i="32"/>
  <c r="N13" i="32" s="1"/>
  <c r="K10" i="32"/>
  <c r="K13" i="32" s="1"/>
  <c r="W10" i="32"/>
  <c r="W13" i="32" s="1"/>
  <c r="P10" i="32"/>
  <c r="P13" i="32" s="1"/>
  <c r="O10" i="32"/>
  <c r="O13" i="32" s="1"/>
  <c r="H83" i="30" l="1"/>
  <c r="Z84" i="30"/>
  <c r="X83" i="30"/>
  <c r="X82" i="30" s="1"/>
  <c r="H82" i="30"/>
  <c r="Y164" i="30"/>
  <c r="E163" i="30"/>
  <c r="E162" i="30" s="1"/>
  <c r="E158" i="30" s="1"/>
  <c r="Y169" i="30"/>
  <c r="Y52" i="30"/>
  <c r="Y165" i="30"/>
  <c r="R163" i="30"/>
  <c r="R162" i="30" s="1"/>
  <c r="R158" i="30" s="1"/>
  <c r="N163" i="30"/>
  <c r="N162" i="30" s="1"/>
  <c r="N158" i="30" s="1"/>
  <c r="J163" i="30"/>
  <c r="J162" i="30" s="1"/>
  <c r="J158" i="30" s="1"/>
  <c r="T163" i="30"/>
  <c r="P163" i="30"/>
  <c r="L163" i="30"/>
  <c r="L162" i="30" s="1"/>
  <c r="L158" i="30" s="1"/>
  <c r="Y166" i="30"/>
  <c r="T162" i="30"/>
  <c r="T158" i="30" s="1"/>
  <c r="P162" i="30"/>
  <c r="P158" i="30" s="1"/>
  <c r="S163" i="30"/>
  <c r="O163" i="30"/>
  <c r="K163" i="30"/>
  <c r="W168" i="30"/>
  <c r="Y168" i="30" s="1"/>
  <c r="Y167" i="30"/>
  <c r="U163" i="30"/>
  <c r="Q163" i="30"/>
  <c r="M163" i="30"/>
  <c r="I163" i="30"/>
  <c r="Y160" i="30"/>
  <c r="W163" i="30"/>
  <c r="V167" i="30"/>
  <c r="V166" i="30" s="1"/>
  <c r="Z52" i="30"/>
  <c r="I105" i="30"/>
  <c r="I20" i="30"/>
  <c r="H167" i="30"/>
  <c r="H166" i="30" s="1"/>
  <c r="I98" i="30"/>
  <c r="Y30" i="30"/>
  <c r="Y79" i="30"/>
  <c r="I49" i="30"/>
  <c r="I15" i="30"/>
  <c r="I133" i="30"/>
  <c r="I29" i="30"/>
  <c r="I129" i="30"/>
  <c r="I120" i="30"/>
  <c r="I119" i="30" s="1"/>
  <c r="I110" i="30"/>
  <c r="I101" i="30"/>
  <c r="I91" i="30"/>
  <c r="I76" i="30"/>
  <c r="I58" i="30"/>
  <c r="I46" i="30"/>
  <c r="I36" i="30"/>
  <c r="I25" i="30"/>
  <c r="I11" i="30"/>
  <c r="I10" i="30" s="1"/>
  <c r="I13" i="30" s="1"/>
  <c r="I127" i="30"/>
  <c r="I116" i="30"/>
  <c r="I108" i="30"/>
  <c r="I96" i="30"/>
  <c r="I89" i="30"/>
  <c r="I72" i="30"/>
  <c r="I56" i="30"/>
  <c r="I33" i="30"/>
  <c r="I23" i="30"/>
  <c r="I87" i="30"/>
  <c r="I70" i="30"/>
  <c r="I93" i="30"/>
  <c r="I67" i="30"/>
  <c r="I66" i="30" s="1"/>
  <c r="I39" i="30"/>
  <c r="W133" i="32"/>
  <c r="X64" i="32"/>
  <c r="R95" i="32"/>
  <c r="W39" i="32"/>
  <c r="M38" i="32"/>
  <c r="H54" i="32"/>
  <c r="X65" i="32"/>
  <c r="H65" i="32"/>
  <c r="H84" i="32"/>
  <c r="H131" i="32"/>
  <c r="V129" i="32"/>
  <c r="V124" i="32"/>
  <c r="V119" i="32" s="1"/>
  <c r="H20" i="32"/>
  <c r="H33" i="32"/>
  <c r="F14" i="32"/>
  <c r="H49" i="32"/>
  <c r="W70" i="32"/>
  <c r="V15" i="32"/>
  <c r="V29" i="32"/>
  <c r="G49" i="32"/>
  <c r="V65" i="32"/>
  <c r="V64" i="32" s="1"/>
  <c r="V76" i="32"/>
  <c r="V131" i="32"/>
  <c r="X124" i="32"/>
  <c r="X119" i="32" s="1"/>
  <c r="H124" i="32"/>
  <c r="V112" i="32"/>
  <c r="P126" i="32"/>
  <c r="Q140" i="32"/>
  <c r="Q143" i="32" s="1"/>
  <c r="Q67" i="32"/>
  <c r="U38" i="32"/>
  <c r="Q38" i="32"/>
  <c r="I38" i="32"/>
  <c r="Z13" i="32"/>
  <c r="Z139" i="32" s="1"/>
  <c r="Y37" i="32"/>
  <c r="Y36" i="32" s="1"/>
  <c r="Y34" i="32" s="1"/>
  <c r="Y33" i="32" s="1"/>
  <c r="X50" i="32"/>
  <c r="X49" i="32" s="1"/>
  <c r="V71" i="32"/>
  <c r="V70" i="32" s="1"/>
  <c r="U67" i="32"/>
  <c r="H81" i="32"/>
  <c r="H80" i="32" s="1"/>
  <c r="T126" i="32"/>
  <c r="V33" i="32"/>
  <c r="T38" i="32"/>
  <c r="N38" i="32"/>
  <c r="R86" i="32"/>
  <c r="V27" i="32"/>
  <c r="V25" i="32"/>
  <c r="H12" i="32"/>
  <c r="H11" i="32" s="1"/>
  <c r="W15" i="32"/>
  <c r="E20" i="32"/>
  <c r="K14" i="32"/>
  <c r="M140" i="32"/>
  <c r="M143" i="32" s="1"/>
  <c r="X113" i="32"/>
  <c r="X112" i="32" s="1"/>
  <c r="H19" i="32"/>
  <c r="H18" i="32" s="1"/>
  <c r="R140" i="32"/>
  <c r="R143" i="32" s="1"/>
  <c r="F56" i="32"/>
  <c r="F38" i="32" s="1"/>
  <c r="E86" i="32"/>
  <c r="M86" i="32"/>
  <c r="E38" i="32"/>
  <c r="H56" i="32"/>
  <c r="E67" i="32"/>
  <c r="V88" i="32"/>
  <c r="V87" i="32" s="1"/>
  <c r="P86" i="32"/>
  <c r="H102" i="32"/>
  <c r="H119" i="32"/>
  <c r="J38" i="32"/>
  <c r="R38" i="32"/>
  <c r="Z58" i="32"/>
  <c r="X85" i="32"/>
  <c r="X84" i="32" s="1"/>
  <c r="G95" i="32"/>
  <c r="J67" i="32"/>
  <c r="N14" i="32"/>
  <c r="T14" i="32"/>
  <c r="O140" i="32"/>
  <c r="O143" i="32" s="1"/>
  <c r="S140" i="32"/>
  <c r="S143" i="32" s="1"/>
  <c r="L67" i="32"/>
  <c r="P67" i="32"/>
  <c r="T67" i="32"/>
  <c r="T139" i="32" s="1"/>
  <c r="F95" i="32"/>
  <c r="K95" i="32"/>
  <c r="O95" i="32"/>
  <c r="S95" i="32"/>
  <c r="X97" i="32"/>
  <c r="W119" i="32"/>
  <c r="K126" i="32"/>
  <c r="S126" i="32"/>
  <c r="J140" i="32"/>
  <c r="J143" i="32" s="1"/>
  <c r="N140" i="32"/>
  <c r="N143" i="32" s="1"/>
  <c r="Y64" i="32"/>
  <c r="K86" i="32"/>
  <c r="O86" i="32"/>
  <c r="S86" i="32"/>
  <c r="K140" i="32"/>
  <c r="K143" i="32" s="1"/>
  <c r="L95" i="32"/>
  <c r="P95" i="32"/>
  <c r="V10" i="32"/>
  <c r="V13" i="32" s="1"/>
  <c r="S14" i="32"/>
  <c r="I14" i="32"/>
  <c r="M14" i="32"/>
  <c r="Q14" i="32"/>
  <c r="U14" i="32"/>
  <c r="G14" i="32"/>
  <c r="L38" i="32"/>
  <c r="P38" i="32"/>
  <c r="V56" i="32"/>
  <c r="I67" i="32"/>
  <c r="K67" i="32"/>
  <c r="O67" i="32"/>
  <c r="O139" i="32" s="1"/>
  <c r="S67" i="32"/>
  <c r="I86" i="32"/>
  <c r="Q86" i="32"/>
  <c r="U86" i="32"/>
  <c r="L126" i="32"/>
  <c r="J126" i="32"/>
  <c r="X26" i="32"/>
  <c r="X25" i="32" s="1"/>
  <c r="X43" i="32"/>
  <c r="H69" i="32"/>
  <c r="H68" i="32" s="1"/>
  <c r="G72" i="32"/>
  <c r="G70" i="32" s="1"/>
  <c r="X102" i="32"/>
  <c r="X111" i="32"/>
  <c r="X110" i="32" s="1"/>
  <c r="W126" i="32"/>
  <c r="Y130" i="32"/>
  <c r="Y129" i="32" s="1"/>
  <c r="X130" i="32"/>
  <c r="X129" i="32" s="1"/>
  <c r="X16" i="32"/>
  <c r="X15" i="32" s="1"/>
  <c r="X19" i="32"/>
  <c r="X18" i="32" s="1"/>
  <c r="I140" i="32"/>
  <c r="I143" i="32" s="1"/>
  <c r="U140" i="32"/>
  <c r="U143" i="32" s="1"/>
  <c r="X28" i="32"/>
  <c r="X27" i="32" s="1"/>
  <c r="G38" i="32"/>
  <c r="K38" i="32"/>
  <c r="O38" i="32"/>
  <c r="S38" i="32"/>
  <c r="J86" i="32"/>
  <c r="N86" i="32"/>
  <c r="Y94" i="32"/>
  <c r="W95" i="32"/>
  <c r="J95" i="32"/>
  <c r="N95" i="32"/>
  <c r="T95" i="32"/>
  <c r="E119" i="32"/>
  <c r="R126" i="32"/>
  <c r="X12" i="32"/>
  <c r="H10" i="32"/>
  <c r="H13" i="32" s="1"/>
  <c r="Z10" i="32"/>
  <c r="L14" i="32"/>
  <c r="R14" i="32"/>
  <c r="E14" i="32"/>
  <c r="X34" i="32"/>
  <c r="X33" i="32" s="1"/>
  <c r="Y43" i="32"/>
  <c r="Y39" i="32" s="1"/>
  <c r="H45" i="32"/>
  <c r="H44" i="32" s="1"/>
  <c r="Y85" i="32"/>
  <c r="Y84" i="32" s="1"/>
  <c r="X92" i="32"/>
  <c r="X91" i="32" s="1"/>
  <c r="V94" i="32"/>
  <c r="V86" i="32" s="1"/>
  <c r="X94" i="32"/>
  <c r="V111" i="32"/>
  <c r="J14" i="32"/>
  <c r="O14" i="32"/>
  <c r="Y21" i="32"/>
  <c r="Y20" i="32" s="1"/>
  <c r="H32" i="32"/>
  <c r="H29" i="32" s="1"/>
  <c r="X37" i="32"/>
  <c r="X36" i="32" s="1"/>
  <c r="H40" i="32"/>
  <c r="H39" i="32" s="1"/>
  <c r="Z60" i="32"/>
  <c r="W56" i="32"/>
  <c r="W38" i="32" s="1"/>
  <c r="H64" i="32"/>
  <c r="N67" i="32"/>
  <c r="N139" i="32" s="1"/>
  <c r="R67" i="32"/>
  <c r="M67" i="32"/>
  <c r="X77" i="32"/>
  <c r="X76" i="32" s="1"/>
  <c r="X59" i="32"/>
  <c r="X56" i="32" s="1"/>
  <c r="X79" i="32"/>
  <c r="X78" i="32" s="1"/>
  <c r="I95" i="32"/>
  <c r="M95" i="32"/>
  <c r="Q95" i="32"/>
  <c r="U95" i="32"/>
  <c r="X123" i="32"/>
  <c r="X122" i="32" s="1"/>
  <c r="L140" i="32"/>
  <c r="L143" i="32" s="1"/>
  <c r="P140" i="32"/>
  <c r="P143" i="32" s="1"/>
  <c r="T140" i="32"/>
  <c r="T143" i="32" s="1"/>
  <c r="H75" i="32"/>
  <c r="H74" i="32" s="1"/>
  <c r="E95" i="32"/>
  <c r="V123" i="32"/>
  <c r="V122" i="32" s="1"/>
  <c r="I126" i="32"/>
  <c r="M126" i="32"/>
  <c r="Q126" i="32"/>
  <c r="Q139" i="32" s="1"/>
  <c r="U126" i="32"/>
  <c r="H128" i="32"/>
  <c r="H127" i="32" s="1"/>
  <c r="Q162" i="30" l="1"/>
  <c r="Q158" i="30" s="1"/>
  <c r="O162" i="30"/>
  <c r="O158" i="30" s="1"/>
  <c r="S162" i="30"/>
  <c r="S158" i="30" s="1"/>
  <c r="I162" i="30"/>
  <c r="I158" i="30" s="1"/>
  <c r="U162" i="30"/>
  <c r="U158" i="30" s="1"/>
  <c r="W162" i="30"/>
  <c r="W158" i="30" s="1"/>
  <c r="Y158" i="30" s="1"/>
  <c r="M162" i="30"/>
  <c r="M158" i="30" s="1"/>
  <c r="K162" i="30"/>
  <c r="K158" i="30" s="1"/>
  <c r="Y163" i="30"/>
  <c r="I140" i="30"/>
  <c r="H52" i="30"/>
  <c r="X53" i="30"/>
  <c r="I38" i="30"/>
  <c r="I86" i="30"/>
  <c r="I14" i="30"/>
  <c r="I126" i="30"/>
  <c r="I139" i="30" s="1"/>
  <c r="I95" i="30"/>
  <c r="V95" i="32"/>
  <c r="V110" i="32"/>
  <c r="K139" i="32"/>
  <c r="P139" i="32"/>
  <c r="U139" i="32"/>
  <c r="M139" i="32"/>
  <c r="Y38" i="32"/>
  <c r="F140" i="32"/>
  <c r="X81" i="32"/>
  <c r="X80" i="32" s="1"/>
  <c r="H140" i="32"/>
  <c r="H143" i="32" s="1"/>
  <c r="W86" i="32"/>
  <c r="Y86" i="32" s="1"/>
  <c r="S139" i="32"/>
  <c r="Y119" i="32"/>
  <c r="J139" i="32"/>
  <c r="R139" i="32"/>
  <c r="X11" i="32"/>
  <c r="X10" i="32" s="1"/>
  <c r="X13" i="32" s="1"/>
  <c r="I139" i="32"/>
  <c r="L139" i="32"/>
  <c r="Y95" i="32"/>
  <c r="X95" i="32"/>
  <c r="X86" i="32"/>
  <c r="H86" i="32"/>
  <c r="H95" i="32"/>
  <c r="V140" i="32"/>
  <c r="V143" i="32" s="1"/>
  <c r="V14" i="32"/>
  <c r="X45" i="32"/>
  <c r="X44" i="32" s="1"/>
  <c r="V67" i="32"/>
  <c r="V126" i="32"/>
  <c r="X67" i="32"/>
  <c r="V38" i="32"/>
  <c r="X32" i="32"/>
  <c r="X29" i="32" s="1"/>
  <c r="X14" i="32" s="1"/>
  <c r="W67" i="32"/>
  <c r="Y67" i="32" s="1"/>
  <c r="E126" i="32"/>
  <c r="Y126" i="32" s="1"/>
  <c r="G69" i="32"/>
  <c r="G68" i="32" s="1"/>
  <c r="H67" i="32"/>
  <c r="W140" i="32"/>
  <c r="W14" i="32"/>
  <c r="Y14" i="32" s="1"/>
  <c r="X72" i="32"/>
  <c r="X70" i="32" s="1"/>
  <c r="H126" i="32"/>
  <c r="X128" i="32"/>
  <c r="X40" i="32"/>
  <c r="X39" i="32" s="1"/>
  <c r="H14" i="32"/>
  <c r="I142" i="30" l="1"/>
  <c r="X52" i="30"/>
  <c r="X167" i="30"/>
  <c r="X166" i="30" s="1"/>
  <c r="X126" i="32"/>
  <c r="X127" i="32"/>
  <c r="X140" i="32"/>
  <c r="X143" i="32" s="1"/>
  <c r="V139" i="32"/>
  <c r="X38" i="32"/>
  <c r="H139" i="32"/>
  <c r="H142" i="32" s="1"/>
  <c r="H38" i="32"/>
  <c r="W143" i="32"/>
  <c r="Z140" i="32"/>
  <c r="G67" i="32"/>
  <c r="G140" i="32" s="1"/>
  <c r="G142" i="32" s="1"/>
  <c r="X69" i="32"/>
  <c r="X68" i="32" s="1"/>
  <c r="E139" i="32"/>
  <c r="W139" i="32"/>
  <c r="Y139" i="32" l="1"/>
  <c r="W142" i="32"/>
  <c r="E142" i="32"/>
  <c r="X139" i="32"/>
  <c r="X142" i="32" s="1"/>
  <c r="V135" i="30" l="1"/>
  <c r="H135" i="30" s="1"/>
  <c r="V136" i="30"/>
  <c r="H136" i="30" s="1"/>
  <c r="V137" i="30"/>
  <c r="H137" i="30" s="1"/>
  <c r="V138" i="30"/>
  <c r="H138" i="30" s="1"/>
  <c r="V134" i="30"/>
  <c r="H134" i="30" s="1"/>
  <c r="F133" i="30"/>
  <c r="G133" i="30"/>
  <c r="J133" i="30"/>
  <c r="K133" i="30"/>
  <c r="L133" i="30"/>
  <c r="M133" i="30"/>
  <c r="N133" i="30"/>
  <c r="O133" i="30"/>
  <c r="P133" i="30"/>
  <c r="Q133" i="30"/>
  <c r="R133" i="30"/>
  <c r="S133" i="30"/>
  <c r="T133" i="30"/>
  <c r="U133" i="30"/>
  <c r="AA133" i="30"/>
  <c r="E133" i="30"/>
  <c r="V132" i="30"/>
  <c r="F131" i="30"/>
  <c r="G131" i="30"/>
  <c r="J131" i="30"/>
  <c r="K131" i="30"/>
  <c r="L131" i="30"/>
  <c r="M131" i="30"/>
  <c r="N131" i="30"/>
  <c r="O131" i="30"/>
  <c r="P131" i="30"/>
  <c r="Q131" i="30"/>
  <c r="R131" i="30"/>
  <c r="S131" i="30"/>
  <c r="T131" i="30"/>
  <c r="U131" i="30"/>
  <c r="W131" i="30"/>
  <c r="E131" i="30"/>
  <c r="F129" i="30"/>
  <c r="G129" i="30"/>
  <c r="J129" i="30"/>
  <c r="K129" i="30"/>
  <c r="L129" i="30"/>
  <c r="M129" i="30"/>
  <c r="N129" i="30"/>
  <c r="O129" i="30"/>
  <c r="P129" i="30"/>
  <c r="Q129" i="30"/>
  <c r="R129" i="30"/>
  <c r="S129" i="30"/>
  <c r="T129" i="30"/>
  <c r="U129" i="30"/>
  <c r="W129" i="30"/>
  <c r="V128" i="30"/>
  <c r="F127" i="30"/>
  <c r="G127" i="30"/>
  <c r="J127" i="30"/>
  <c r="K127" i="30"/>
  <c r="K126" i="30" s="1"/>
  <c r="L127" i="30"/>
  <c r="M127" i="30"/>
  <c r="N127" i="30"/>
  <c r="O127" i="30"/>
  <c r="O126" i="30" s="1"/>
  <c r="P127" i="30"/>
  <c r="Q127" i="30"/>
  <c r="R127" i="30"/>
  <c r="S127" i="30"/>
  <c r="S126" i="30" s="1"/>
  <c r="T127" i="30"/>
  <c r="U127" i="30"/>
  <c r="W127" i="30"/>
  <c r="E127" i="30"/>
  <c r="V125" i="30"/>
  <c r="F124" i="30"/>
  <c r="G124" i="30"/>
  <c r="J124" i="30"/>
  <c r="K124" i="30"/>
  <c r="L124" i="30"/>
  <c r="M124" i="30"/>
  <c r="N124" i="30"/>
  <c r="O124" i="30"/>
  <c r="P124" i="30"/>
  <c r="Q124" i="30"/>
  <c r="R124" i="30"/>
  <c r="S124" i="30"/>
  <c r="T124" i="30"/>
  <c r="U124" i="30"/>
  <c r="E124" i="30"/>
  <c r="V123" i="30"/>
  <c r="F122" i="30"/>
  <c r="G122" i="30"/>
  <c r="J122" i="30"/>
  <c r="K122" i="30"/>
  <c r="L122" i="30"/>
  <c r="M122" i="30"/>
  <c r="N122" i="30"/>
  <c r="O122" i="30"/>
  <c r="P122" i="30"/>
  <c r="Q122" i="30"/>
  <c r="R122" i="30"/>
  <c r="S122" i="30"/>
  <c r="T122" i="30"/>
  <c r="U122" i="30"/>
  <c r="W122" i="30"/>
  <c r="E122" i="30"/>
  <c r="V121" i="30"/>
  <c r="H121" i="30" s="1"/>
  <c r="F120" i="30"/>
  <c r="G120" i="30"/>
  <c r="J120" i="30"/>
  <c r="K120" i="30"/>
  <c r="K119" i="30" s="1"/>
  <c r="L120" i="30"/>
  <c r="M120" i="30"/>
  <c r="N120" i="30"/>
  <c r="O120" i="30"/>
  <c r="O119" i="30" s="1"/>
  <c r="P120" i="30"/>
  <c r="Q120" i="30"/>
  <c r="R120" i="30"/>
  <c r="S120" i="30"/>
  <c r="S119" i="30" s="1"/>
  <c r="T120" i="30"/>
  <c r="U120" i="30"/>
  <c r="W120" i="30"/>
  <c r="E120" i="30"/>
  <c r="V118" i="30"/>
  <c r="H118" i="30" s="1"/>
  <c r="V117" i="30"/>
  <c r="H117" i="30" s="1"/>
  <c r="F116" i="30"/>
  <c r="G116" i="30"/>
  <c r="J116" i="30"/>
  <c r="K116" i="30"/>
  <c r="L116" i="30"/>
  <c r="M116" i="30"/>
  <c r="N116" i="30"/>
  <c r="O116" i="30"/>
  <c r="P116" i="30"/>
  <c r="Q116" i="30"/>
  <c r="R116" i="30"/>
  <c r="S116" i="30"/>
  <c r="T116" i="30"/>
  <c r="U116" i="30"/>
  <c r="W116" i="30"/>
  <c r="E116" i="30"/>
  <c r="V115" i="30"/>
  <c r="F114" i="30"/>
  <c r="G114" i="30"/>
  <c r="J114" i="30"/>
  <c r="K114" i="30"/>
  <c r="L114" i="30"/>
  <c r="M114" i="30"/>
  <c r="N114" i="30"/>
  <c r="O114" i="30"/>
  <c r="P114" i="30"/>
  <c r="Q114" i="30"/>
  <c r="R114" i="30"/>
  <c r="S114" i="30"/>
  <c r="T114" i="30"/>
  <c r="U114" i="30"/>
  <c r="W114" i="30"/>
  <c r="E114" i="30"/>
  <c r="V113" i="30"/>
  <c r="F112" i="30"/>
  <c r="G112" i="30"/>
  <c r="J112" i="30"/>
  <c r="K112" i="30"/>
  <c r="L112" i="30"/>
  <c r="M112" i="30"/>
  <c r="N112" i="30"/>
  <c r="O112" i="30"/>
  <c r="P112" i="30"/>
  <c r="Q112" i="30"/>
  <c r="R112" i="30"/>
  <c r="S112" i="30"/>
  <c r="T112" i="30"/>
  <c r="U112" i="30"/>
  <c r="W112" i="30"/>
  <c r="E112" i="30"/>
  <c r="V111" i="30"/>
  <c r="F110" i="30"/>
  <c r="G110" i="30"/>
  <c r="J110" i="30"/>
  <c r="K110" i="30"/>
  <c r="L110" i="30"/>
  <c r="M110" i="30"/>
  <c r="N110" i="30"/>
  <c r="O110" i="30"/>
  <c r="P110" i="30"/>
  <c r="Q110" i="30"/>
  <c r="R110" i="30"/>
  <c r="S110" i="30"/>
  <c r="T110" i="30"/>
  <c r="U110" i="30"/>
  <c r="E110" i="30"/>
  <c r="V109" i="30"/>
  <c r="F108" i="30"/>
  <c r="G108" i="30"/>
  <c r="J108" i="30"/>
  <c r="K108" i="30"/>
  <c r="L108" i="30"/>
  <c r="M108" i="30"/>
  <c r="N108" i="30"/>
  <c r="O108" i="30"/>
  <c r="P108" i="30"/>
  <c r="Q108" i="30"/>
  <c r="R108" i="30"/>
  <c r="S108" i="30"/>
  <c r="T108" i="30"/>
  <c r="U108" i="30"/>
  <c r="W108" i="30"/>
  <c r="AA108" i="30"/>
  <c r="E108" i="30"/>
  <c r="V107" i="30"/>
  <c r="H107" i="30" s="1"/>
  <c r="V106" i="30"/>
  <c r="F105" i="30"/>
  <c r="G105" i="30"/>
  <c r="J105" i="30"/>
  <c r="K105" i="30"/>
  <c r="L105" i="30"/>
  <c r="M105" i="30"/>
  <c r="N105" i="30"/>
  <c r="O105" i="30"/>
  <c r="P105" i="30"/>
  <c r="Q105" i="30"/>
  <c r="R105" i="30"/>
  <c r="S105" i="30"/>
  <c r="T105" i="30"/>
  <c r="U105" i="30"/>
  <c r="W105" i="30"/>
  <c r="AA105" i="30"/>
  <c r="E105" i="30"/>
  <c r="V104" i="30"/>
  <c r="F103" i="30"/>
  <c r="G103" i="30"/>
  <c r="J103" i="30"/>
  <c r="K103" i="30"/>
  <c r="L103" i="30"/>
  <c r="M103" i="30"/>
  <c r="N103" i="30"/>
  <c r="O103" i="30"/>
  <c r="P103" i="30"/>
  <c r="Q103" i="30"/>
  <c r="R103" i="30"/>
  <c r="S103" i="30"/>
  <c r="T103" i="30"/>
  <c r="U103" i="30"/>
  <c r="W103" i="30"/>
  <c r="E103" i="30"/>
  <c r="V102" i="30"/>
  <c r="F101" i="30"/>
  <c r="G101" i="30"/>
  <c r="J101" i="30"/>
  <c r="K101" i="30"/>
  <c r="L101" i="30"/>
  <c r="M101" i="30"/>
  <c r="N101" i="30"/>
  <c r="O101" i="30"/>
  <c r="P101" i="30"/>
  <c r="Q101" i="30"/>
  <c r="R101" i="30"/>
  <c r="S101" i="30"/>
  <c r="T101" i="30"/>
  <c r="U101" i="30"/>
  <c r="W101" i="30"/>
  <c r="E101" i="30"/>
  <c r="V100" i="30"/>
  <c r="H100" i="30" s="1"/>
  <c r="V99" i="30"/>
  <c r="H99" i="30" s="1"/>
  <c r="F98" i="30"/>
  <c r="G98" i="30"/>
  <c r="J98" i="30"/>
  <c r="K98" i="30"/>
  <c r="L98" i="30"/>
  <c r="M98" i="30"/>
  <c r="N98" i="30"/>
  <c r="O98" i="30"/>
  <c r="P98" i="30"/>
  <c r="Q98" i="30"/>
  <c r="R98" i="30"/>
  <c r="S98" i="30"/>
  <c r="T98" i="30"/>
  <c r="U98" i="30"/>
  <c r="W98" i="30"/>
  <c r="E98" i="30"/>
  <c r="V97" i="30"/>
  <c r="F96" i="30"/>
  <c r="G96" i="30"/>
  <c r="J96" i="30"/>
  <c r="K96" i="30"/>
  <c r="L96" i="30"/>
  <c r="M96" i="30"/>
  <c r="N96" i="30"/>
  <c r="O96" i="30"/>
  <c r="P96" i="30"/>
  <c r="Q96" i="30"/>
  <c r="R96" i="30"/>
  <c r="S96" i="30"/>
  <c r="T96" i="30"/>
  <c r="U96" i="30"/>
  <c r="W96" i="30"/>
  <c r="V94" i="30"/>
  <c r="F93" i="30"/>
  <c r="G93" i="30"/>
  <c r="J93" i="30"/>
  <c r="K93" i="30"/>
  <c r="L93" i="30"/>
  <c r="M93" i="30"/>
  <c r="N93" i="30"/>
  <c r="O93" i="30"/>
  <c r="P93" i="30"/>
  <c r="Q93" i="30"/>
  <c r="R93" i="30"/>
  <c r="S93" i="30"/>
  <c r="T93" i="30"/>
  <c r="U93" i="30"/>
  <c r="E93" i="30"/>
  <c r="V92" i="30"/>
  <c r="F91" i="30"/>
  <c r="G91" i="30"/>
  <c r="J91" i="30"/>
  <c r="K91" i="30"/>
  <c r="L91" i="30"/>
  <c r="M91" i="30"/>
  <c r="N91" i="30"/>
  <c r="O91" i="30"/>
  <c r="P91" i="30"/>
  <c r="Q91" i="30"/>
  <c r="R91" i="30"/>
  <c r="S91" i="30"/>
  <c r="T91" i="30"/>
  <c r="U91" i="30"/>
  <c r="W91" i="30"/>
  <c r="E91" i="30"/>
  <c r="V90" i="30"/>
  <c r="F89" i="30"/>
  <c r="G89" i="30"/>
  <c r="J89" i="30"/>
  <c r="K89" i="30"/>
  <c r="L89" i="30"/>
  <c r="M89" i="30"/>
  <c r="N89" i="30"/>
  <c r="O89" i="30"/>
  <c r="P89" i="30"/>
  <c r="Q89" i="30"/>
  <c r="R89" i="30"/>
  <c r="S89" i="30"/>
  <c r="T89" i="30"/>
  <c r="U89" i="30"/>
  <c r="W89" i="30"/>
  <c r="E89" i="30"/>
  <c r="V88" i="30"/>
  <c r="F87" i="30"/>
  <c r="G87" i="30"/>
  <c r="J87" i="30"/>
  <c r="K87" i="30"/>
  <c r="L87" i="30"/>
  <c r="M87" i="30"/>
  <c r="N87" i="30"/>
  <c r="O87" i="30"/>
  <c r="P87" i="30"/>
  <c r="Q87" i="30"/>
  <c r="R87" i="30"/>
  <c r="S87" i="30"/>
  <c r="T87" i="30"/>
  <c r="U87" i="30"/>
  <c r="E87" i="30"/>
  <c r="V85" i="30"/>
  <c r="V84" i="30" s="1"/>
  <c r="V81" i="30"/>
  <c r="F80" i="30"/>
  <c r="G80" i="30"/>
  <c r="J80" i="30"/>
  <c r="K80" i="30"/>
  <c r="L80" i="30"/>
  <c r="M80" i="30"/>
  <c r="N80" i="30"/>
  <c r="O80" i="30"/>
  <c r="P80" i="30"/>
  <c r="Q80" i="30"/>
  <c r="R80" i="30"/>
  <c r="S80" i="30"/>
  <c r="T80" i="30"/>
  <c r="U80" i="30"/>
  <c r="W80" i="30"/>
  <c r="E80" i="30"/>
  <c r="V79" i="30"/>
  <c r="F78" i="30"/>
  <c r="G78" i="30"/>
  <c r="J78" i="30"/>
  <c r="K78" i="30"/>
  <c r="L78" i="30"/>
  <c r="M78" i="30"/>
  <c r="N78" i="30"/>
  <c r="O78" i="30"/>
  <c r="P78" i="30"/>
  <c r="Q78" i="30"/>
  <c r="R78" i="30"/>
  <c r="S78" i="30"/>
  <c r="T78" i="30"/>
  <c r="U78" i="30"/>
  <c r="W78" i="30"/>
  <c r="E78" i="30"/>
  <c r="V77" i="30"/>
  <c r="F76" i="30"/>
  <c r="G76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W76" i="30"/>
  <c r="E76" i="30"/>
  <c r="V74" i="30"/>
  <c r="H74" i="30" s="1"/>
  <c r="V75" i="30"/>
  <c r="H75" i="30" s="1"/>
  <c r="V73" i="30"/>
  <c r="F72" i="30"/>
  <c r="J72" i="30"/>
  <c r="K72" i="30"/>
  <c r="L72" i="30"/>
  <c r="M72" i="30"/>
  <c r="N72" i="30"/>
  <c r="O72" i="30"/>
  <c r="P72" i="30"/>
  <c r="Q72" i="30"/>
  <c r="R72" i="30"/>
  <c r="S72" i="30"/>
  <c r="T72" i="30"/>
  <c r="U72" i="30"/>
  <c r="E72" i="30"/>
  <c r="V71" i="30"/>
  <c r="F70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W70" i="30"/>
  <c r="E70" i="30"/>
  <c r="V55" i="30"/>
  <c r="H55" i="30" s="1"/>
  <c r="V51" i="30"/>
  <c r="V50" i="30"/>
  <c r="V48" i="30"/>
  <c r="H48" i="30" s="1"/>
  <c r="V47" i="30"/>
  <c r="V45" i="30"/>
  <c r="H45" i="30" s="1"/>
  <c r="V41" i="30"/>
  <c r="H41" i="30" s="1"/>
  <c r="V42" i="30"/>
  <c r="H42" i="30" s="1"/>
  <c r="V43" i="30"/>
  <c r="H43" i="30" s="1"/>
  <c r="V40" i="30"/>
  <c r="H40" i="30" s="1"/>
  <c r="V37" i="30"/>
  <c r="F36" i="30"/>
  <c r="G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E36" i="30"/>
  <c r="V35" i="30"/>
  <c r="H35" i="30" s="1"/>
  <c r="V34" i="30"/>
  <c r="H34" i="30" s="1"/>
  <c r="F33" i="30"/>
  <c r="G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W33" i="30"/>
  <c r="E33" i="30"/>
  <c r="V31" i="30"/>
  <c r="H31" i="30" s="1"/>
  <c r="V32" i="30"/>
  <c r="H32" i="30" s="1"/>
  <c r="V30" i="30"/>
  <c r="H30" i="30" s="1"/>
  <c r="F29" i="30"/>
  <c r="G29" i="30"/>
  <c r="J29" i="30"/>
  <c r="K29" i="30"/>
  <c r="L29" i="30"/>
  <c r="M29" i="30"/>
  <c r="N29" i="30"/>
  <c r="O29" i="30"/>
  <c r="P29" i="30"/>
  <c r="Q29" i="30"/>
  <c r="R29" i="30"/>
  <c r="S29" i="30"/>
  <c r="T29" i="30"/>
  <c r="U29" i="30"/>
  <c r="W29" i="30"/>
  <c r="E29" i="30"/>
  <c r="V28" i="30"/>
  <c r="F27" i="30"/>
  <c r="G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W27" i="30"/>
  <c r="E27" i="30"/>
  <c r="V26" i="30"/>
  <c r="F25" i="30"/>
  <c r="G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W25" i="30"/>
  <c r="Z25" i="30"/>
  <c r="E25" i="30"/>
  <c r="V24" i="30"/>
  <c r="F23" i="30"/>
  <c r="G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W23" i="30"/>
  <c r="Z23" i="30"/>
  <c r="E23" i="30"/>
  <c r="V22" i="30"/>
  <c r="H22" i="30" s="1"/>
  <c r="V21" i="30"/>
  <c r="H21" i="30" s="1"/>
  <c r="F20" i="30"/>
  <c r="G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Z20" i="30"/>
  <c r="Z18" i="30"/>
  <c r="AA18" i="30"/>
  <c r="E18" i="30"/>
  <c r="Y18" i="30" s="1"/>
  <c r="V19" i="30"/>
  <c r="V17" i="30"/>
  <c r="H17" i="30" s="1"/>
  <c r="V16" i="30"/>
  <c r="E15" i="30"/>
  <c r="V12" i="30"/>
  <c r="F11" i="30"/>
  <c r="F10" i="30" s="1"/>
  <c r="G11" i="30"/>
  <c r="G10" i="30" s="1"/>
  <c r="J11" i="30"/>
  <c r="J10" i="30" s="1"/>
  <c r="K11" i="30"/>
  <c r="K10" i="30" s="1"/>
  <c r="L11" i="30"/>
  <c r="L10" i="30" s="1"/>
  <c r="M11" i="30"/>
  <c r="M10" i="30" s="1"/>
  <c r="N11" i="30"/>
  <c r="N10" i="30" s="1"/>
  <c r="O11" i="30"/>
  <c r="O10" i="30" s="1"/>
  <c r="P11" i="30"/>
  <c r="P10" i="30" s="1"/>
  <c r="Q11" i="30"/>
  <c r="Q10" i="30" s="1"/>
  <c r="R11" i="30"/>
  <c r="R10" i="30" s="1"/>
  <c r="S11" i="30"/>
  <c r="S10" i="30" s="1"/>
  <c r="T11" i="30"/>
  <c r="T10" i="30" s="1"/>
  <c r="U11" i="30"/>
  <c r="U10" i="30" s="1"/>
  <c r="W11" i="30"/>
  <c r="W10" i="30" s="1"/>
  <c r="Y11" i="30"/>
  <c r="Y10" i="30" s="1"/>
  <c r="E11" i="30"/>
  <c r="E67" i="30"/>
  <c r="J58" i="30"/>
  <c r="K58" i="30"/>
  <c r="L58" i="30"/>
  <c r="M58" i="30"/>
  <c r="N58" i="30"/>
  <c r="O58" i="30"/>
  <c r="P58" i="30"/>
  <c r="Q58" i="30"/>
  <c r="R58" i="30"/>
  <c r="S58" i="30"/>
  <c r="T58" i="30"/>
  <c r="U58" i="30"/>
  <c r="E58" i="30"/>
  <c r="V60" i="30"/>
  <c r="H60" i="30" s="1"/>
  <c r="V61" i="30"/>
  <c r="H61" i="30" s="1"/>
  <c r="V62" i="30"/>
  <c r="H62" i="30" s="1"/>
  <c r="V63" i="30"/>
  <c r="H63" i="30" s="1"/>
  <c r="V64" i="30"/>
  <c r="H64" i="30" s="1"/>
  <c r="V65" i="30"/>
  <c r="H65" i="30" s="1"/>
  <c r="V59" i="30"/>
  <c r="H59" i="30" s="1"/>
  <c r="V57" i="30"/>
  <c r="V169" i="30" s="1"/>
  <c r="V168" i="30" s="1"/>
  <c r="V68" i="30"/>
  <c r="H68" i="30" s="1"/>
  <c r="F67" i="30"/>
  <c r="F66" i="30" s="1"/>
  <c r="G67" i="30"/>
  <c r="G66" i="30" s="1"/>
  <c r="J67" i="30"/>
  <c r="J66" i="30" s="1"/>
  <c r="K67" i="30"/>
  <c r="K66" i="30" s="1"/>
  <c r="L67" i="30"/>
  <c r="L66" i="30" s="1"/>
  <c r="M67" i="30"/>
  <c r="M66" i="30" s="1"/>
  <c r="N67" i="30"/>
  <c r="N66" i="30" s="1"/>
  <c r="O67" i="30"/>
  <c r="O66" i="30" s="1"/>
  <c r="P67" i="30"/>
  <c r="P66" i="30" s="1"/>
  <c r="Q67" i="30"/>
  <c r="Q66" i="30" s="1"/>
  <c r="R67" i="30"/>
  <c r="R66" i="30" s="1"/>
  <c r="S67" i="30"/>
  <c r="S66" i="30" s="1"/>
  <c r="T67" i="30"/>
  <c r="T66" i="30" s="1"/>
  <c r="U67" i="30"/>
  <c r="U66" i="30" s="1"/>
  <c r="W67" i="30"/>
  <c r="F56" i="30"/>
  <c r="G56" i="30"/>
  <c r="J56" i="30"/>
  <c r="K56" i="30"/>
  <c r="L56" i="30"/>
  <c r="M56" i="30"/>
  <c r="N56" i="30"/>
  <c r="O56" i="30"/>
  <c r="P56" i="30"/>
  <c r="Q56" i="30"/>
  <c r="R56" i="30"/>
  <c r="S56" i="30"/>
  <c r="T56" i="30"/>
  <c r="U56" i="30"/>
  <c r="W56" i="30"/>
  <c r="E56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W54" i="30"/>
  <c r="E54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W49" i="30"/>
  <c r="E49" i="30"/>
  <c r="F46" i="30"/>
  <c r="G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W46" i="30"/>
  <c r="E46" i="30"/>
  <c r="F44" i="30"/>
  <c r="G44" i="30"/>
  <c r="K44" i="30"/>
  <c r="L44" i="30"/>
  <c r="M44" i="30"/>
  <c r="N44" i="30"/>
  <c r="O44" i="30"/>
  <c r="P44" i="30"/>
  <c r="Q44" i="30"/>
  <c r="R44" i="30"/>
  <c r="S44" i="30"/>
  <c r="T44" i="30"/>
  <c r="U44" i="30"/>
  <c r="W44" i="30"/>
  <c r="E44" i="30"/>
  <c r="F39" i="30"/>
  <c r="G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F51" i="30"/>
  <c r="F165" i="30" s="1"/>
  <c r="F50" i="30"/>
  <c r="F164" i="30" s="1"/>
  <c r="G51" i="30"/>
  <c r="G165" i="30" s="1"/>
  <c r="G50" i="30"/>
  <c r="G164" i="30" s="1"/>
  <c r="W41" i="30"/>
  <c r="W21" i="30"/>
  <c r="W17" i="30"/>
  <c r="W15" i="30" s="1"/>
  <c r="W73" i="30"/>
  <c r="W88" i="30"/>
  <c r="W94" i="30"/>
  <c r="W111" i="30"/>
  <c r="Y111" i="30" s="1"/>
  <c r="W62" i="30"/>
  <c r="G55" i="30"/>
  <c r="G54" i="30" s="1"/>
  <c r="F55" i="30"/>
  <c r="F163" i="30" l="1"/>
  <c r="F162" i="30" s="1"/>
  <c r="F158" i="30" s="1"/>
  <c r="H51" i="30"/>
  <c r="X51" i="30" s="1"/>
  <c r="X165" i="30" s="1"/>
  <c r="V165" i="30"/>
  <c r="H50" i="30"/>
  <c r="V164" i="30"/>
  <c r="G163" i="30"/>
  <c r="R38" i="30"/>
  <c r="J38" i="30"/>
  <c r="S139" i="30"/>
  <c r="O139" i="30"/>
  <c r="K139" i="30"/>
  <c r="U86" i="30"/>
  <c r="Q86" i="30"/>
  <c r="M86" i="30"/>
  <c r="G86" i="30"/>
  <c r="X65" i="30"/>
  <c r="Q140" i="30"/>
  <c r="X32" i="30"/>
  <c r="Q38" i="30"/>
  <c r="X60" i="30"/>
  <c r="P140" i="30"/>
  <c r="X31" i="30"/>
  <c r="H54" i="30"/>
  <c r="X75" i="30"/>
  <c r="X118" i="30"/>
  <c r="Y131" i="30"/>
  <c r="X135" i="30"/>
  <c r="T38" i="30"/>
  <c r="P38" i="30"/>
  <c r="L38" i="30"/>
  <c r="X63" i="30"/>
  <c r="S140" i="30"/>
  <c r="O140" i="30"/>
  <c r="K140" i="30"/>
  <c r="X42" i="30"/>
  <c r="X48" i="30"/>
  <c r="X74" i="30"/>
  <c r="X100" i="30"/>
  <c r="X138" i="30"/>
  <c r="X17" i="30"/>
  <c r="U140" i="30"/>
  <c r="M140" i="30"/>
  <c r="X40" i="30"/>
  <c r="X136" i="30"/>
  <c r="U38" i="30"/>
  <c r="M38" i="30"/>
  <c r="X64" i="30"/>
  <c r="X22" i="30"/>
  <c r="T140" i="30"/>
  <c r="L140" i="30"/>
  <c r="S38" i="30"/>
  <c r="O38" i="30"/>
  <c r="K38" i="30"/>
  <c r="N38" i="30"/>
  <c r="X62" i="30"/>
  <c r="R140" i="30"/>
  <c r="N140" i="30"/>
  <c r="J140" i="30"/>
  <c r="X35" i="30"/>
  <c r="X41" i="30"/>
  <c r="X107" i="30"/>
  <c r="T126" i="30"/>
  <c r="T139" i="30" s="1"/>
  <c r="P126" i="30"/>
  <c r="P139" i="30" s="1"/>
  <c r="L126" i="30"/>
  <c r="L139" i="30" s="1"/>
  <c r="F126" i="30"/>
  <c r="X137" i="30"/>
  <c r="N14" i="30"/>
  <c r="H39" i="30"/>
  <c r="V120" i="30"/>
  <c r="G49" i="30"/>
  <c r="Y25" i="30"/>
  <c r="Y108" i="30"/>
  <c r="Y116" i="30"/>
  <c r="Y122" i="30"/>
  <c r="R14" i="30"/>
  <c r="J14" i="30"/>
  <c r="E86" i="30"/>
  <c r="R86" i="30"/>
  <c r="N86" i="30"/>
  <c r="J86" i="30"/>
  <c r="T95" i="30"/>
  <c r="P95" i="30"/>
  <c r="L95" i="30"/>
  <c r="F95" i="30"/>
  <c r="W110" i="30"/>
  <c r="Y110" i="30" s="1"/>
  <c r="E119" i="30"/>
  <c r="T119" i="30"/>
  <c r="P119" i="30"/>
  <c r="L119" i="30"/>
  <c r="F119" i="30"/>
  <c r="Z125" i="30"/>
  <c r="Y125" i="30"/>
  <c r="Y49" i="30"/>
  <c r="X59" i="30"/>
  <c r="H58" i="30"/>
  <c r="V25" i="30"/>
  <c r="H26" i="30"/>
  <c r="V46" i="30"/>
  <c r="H47" i="30"/>
  <c r="V72" i="30"/>
  <c r="H73" i="30"/>
  <c r="W124" i="30"/>
  <c r="W119" i="30" s="1"/>
  <c r="Z73" i="30"/>
  <c r="Y73" i="30"/>
  <c r="Z51" i="30"/>
  <c r="Z165" i="30" s="1"/>
  <c r="E10" i="30"/>
  <c r="E13" i="30" s="1"/>
  <c r="U14" i="30"/>
  <c r="Q14" i="30"/>
  <c r="M14" i="30"/>
  <c r="G14" i="30"/>
  <c r="V27" i="30"/>
  <c r="H28" i="30"/>
  <c r="P14" i="30"/>
  <c r="X34" i="30"/>
  <c r="H33" i="30"/>
  <c r="Z78" i="30"/>
  <c r="Y78" i="30"/>
  <c r="V80" i="30"/>
  <c r="H81" i="30"/>
  <c r="Z89" i="30"/>
  <c r="Y89" i="30"/>
  <c r="V91" i="30"/>
  <c r="H92" i="30"/>
  <c r="V93" i="30"/>
  <c r="H94" i="30"/>
  <c r="S95" i="30"/>
  <c r="O95" i="30"/>
  <c r="K95" i="30"/>
  <c r="V96" i="30"/>
  <c r="H97" i="30"/>
  <c r="Y101" i="30"/>
  <c r="Z101" i="30"/>
  <c r="V103" i="30"/>
  <c r="H104" i="30"/>
  <c r="Y112" i="30"/>
  <c r="V114" i="30"/>
  <c r="H115" i="30"/>
  <c r="Y120" i="30"/>
  <c r="X121" i="30"/>
  <c r="X120" i="30" s="1"/>
  <c r="H120" i="30"/>
  <c r="Y127" i="30"/>
  <c r="R126" i="30"/>
  <c r="R139" i="30" s="1"/>
  <c r="N126" i="30"/>
  <c r="N139" i="30" s="1"/>
  <c r="J126" i="30"/>
  <c r="J139" i="30" s="1"/>
  <c r="Z85" i="30"/>
  <c r="Z46" i="30"/>
  <c r="Y46" i="30"/>
  <c r="V70" i="30"/>
  <c r="H71" i="30"/>
  <c r="V89" i="30"/>
  <c r="H90" i="30"/>
  <c r="V101" i="30"/>
  <c r="H102" i="30"/>
  <c r="Z105" i="30"/>
  <c r="Y105" i="30"/>
  <c r="Z43" i="30"/>
  <c r="Y44" i="30"/>
  <c r="Z44" i="30"/>
  <c r="W36" i="30"/>
  <c r="Z37" i="30"/>
  <c r="Y37" i="30"/>
  <c r="W93" i="30"/>
  <c r="Y94" i="30"/>
  <c r="Z94" i="30"/>
  <c r="Y17" i="30"/>
  <c r="Y15" i="30"/>
  <c r="Y54" i="30"/>
  <c r="X68" i="30"/>
  <c r="X67" i="30" s="1"/>
  <c r="X66" i="30" s="1"/>
  <c r="H67" i="30"/>
  <c r="H66" i="30" s="1"/>
  <c r="V11" i="30"/>
  <c r="V10" i="30" s="1"/>
  <c r="H12" i="30"/>
  <c r="V15" i="30"/>
  <c r="H16" i="30"/>
  <c r="T14" i="30"/>
  <c r="L14" i="30"/>
  <c r="F14" i="30"/>
  <c r="V23" i="30"/>
  <c r="H24" i="30"/>
  <c r="Y27" i="30"/>
  <c r="Z33" i="30"/>
  <c r="Y33" i="30"/>
  <c r="V36" i="30"/>
  <c r="H37" i="30"/>
  <c r="Z70" i="30"/>
  <c r="Y70" i="30"/>
  <c r="W72" i="30"/>
  <c r="Z80" i="30"/>
  <c r="Y80" i="30"/>
  <c r="T86" i="30"/>
  <c r="P86" i="30"/>
  <c r="L86" i="30"/>
  <c r="F86" i="30"/>
  <c r="Z91" i="30"/>
  <c r="Y91" i="30"/>
  <c r="Z96" i="30"/>
  <c r="R95" i="30"/>
  <c r="N95" i="30"/>
  <c r="J95" i="30"/>
  <c r="X99" i="30"/>
  <c r="H98" i="30"/>
  <c r="Z103" i="30"/>
  <c r="Y103" i="30"/>
  <c r="V108" i="30"/>
  <c r="H109" i="30"/>
  <c r="Z114" i="30"/>
  <c r="Y114" i="30"/>
  <c r="X117" i="30"/>
  <c r="H116" i="30"/>
  <c r="R119" i="30"/>
  <c r="N119" i="30"/>
  <c r="J119" i="30"/>
  <c r="V122" i="30"/>
  <c r="H123" i="30"/>
  <c r="U126" i="30"/>
  <c r="U139" i="30" s="1"/>
  <c r="Q126" i="30"/>
  <c r="Q139" i="30" s="1"/>
  <c r="M126" i="30"/>
  <c r="M139" i="30" s="1"/>
  <c r="G126" i="30"/>
  <c r="V131" i="30"/>
  <c r="H132" i="30"/>
  <c r="Z55" i="30"/>
  <c r="X55" i="30"/>
  <c r="X54" i="30" s="1"/>
  <c r="W39" i="30"/>
  <c r="Z41" i="30"/>
  <c r="Y41" i="30"/>
  <c r="F49" i="30"/>
  <c r="Z49" i="30" s="1"/>
  <c r="Z50" i="30"/>
  <c r="Z164" i="30" s="1"/>
  <c r="Z56" i="30"/>
  <c r="Y56" i="30"/>
  <c r="Z76" i="30"/>
  <c r="Y76" i="30"/>
  <c r="V112" i="30"/>
  <c r="H113" i="30"/>
  <c r="V127" i="30"/>
  <c r="H128" i="30"/>
  <c r="W58" i="30"/>
  <c r="W140" i="30" s="1"/>
  <c r="Y140" i="30" s="1"/>
  <c r="Z62" i="30"/>
  <c r="Y62" i="30"/>
  <c r="W87" i="30"/>
  <c r="Z88" i="30"/>
  <c r="Y88" i="30"/>
  <c r="W20" i="30"/>
  <c r="Y67" i="30"/>
  <c r="W66" i="30"/>
  <c r="Z66" i="30" s="1"/>
  <c r="Z67" i="30"/>
  <c r="V56" i="30"/>
  <c r="H57" i="30"/>
  <c r="S14" i="30"/>
  <c r="O14" i="30"/>
  <c r="K14" i="30"/>
  <c r="H20" i="30"/>
  <c r="Y23" i="30"/>
  <c r="Z29" i="30"/>
  <c r="Y29" i="30"/>
  <c r="X45" i="30"/>
  <c r="X44" i="30" s="1"/>
  <c r="H44" i="30"/>
  <c r="V76" i="30"/>
  <c r="H77" i="30"/>
  <c r="Y82" i="30"/>
  <c r="Z82" i="30"/>
  <c r="S86" i="30"/>
  <c r="O86" i="30"/>
  <c r="K86" i="30"/>
  <c r="V87" i="30"/>
  <c r="H88" i="30"/>
  <c r="U95" i="30"/>
  <c r="Q95" i="30"/>
  <c r="M95" i="30"/>
  <c r="G95" i="30"/>
  <c r="Y98" i="30"/>
  <c r="Z98" i="30"/>
  <c r="V105" i="30"/>
  <c r="H106" i="30"/>
  <c r="V110" i="30"/>
  <c r="H111" i="30"/>
  <c r="U119" i="30"/>
  <c r="Q119" i="30"/>
  <c r="M119" i="30"/>
  <c r="G119" i="30"/>
  <c r="X134" i="30"/>
  <c r="H133" i="30"/>
  <c r="X30" i="30"/>
  <c r="H29" i="30"/>
  <c r="H19" i="30"/>
  <c r="V18" i="30"/>
  <c r="X50" i="30"/>
  <c r="X164" i="30" s="1"/>
  <c r="H85" i="30"/>
  <c r="H84" i="30" s="1"/>
  <c r="V124" i="30"/>
  <c r="H125" i="30"/>
  <c r="V78" i="30"/>
  <c r="H79" i="30"/>
  <c r="V133" i="30"/>
  <c r="V116" i="30"/>
  <c r="V49" i="30"/>
  <c r="V29" i="30"/>
  <c r="V58" i="30"/>
  <c r="V98" i="30"/>
  <c r="V33" i="30"/>
  <c r="V20" i="30"/>
  <c r="V54" i="30"/>
  <c r="F54" i="30"/>
  <c r="Z54" i="30" s="1"/>
  <c r="E97" i="30"/>
  <c r="W135" i="30"/>
  <c r="Y135" i="30" s="1"/>
  <c r="W136" i="30"/>
  <c r="Y136" i="30" s="1"/>
  <c r="W137" i="30"/>
  <c r="Y137" i="30" s="1"/>
  <c r="W138" i="30"/>
  <c r="Y138" i="30" s="1"/>
  <c r="W134" i="30"/>
  <c r="Y134" i="30" s="1"/>
  <c r="E85" i="30"/>
  <c r="E84" i="30" s="1"/>
  <c r="Y84" i="30" s="1"/>
  <c r="E21" i="30"/>
  <c r="Y21" i="30" s="1"/>
  <c r="X116" i="30" l="1"/>
  <c r="Z163" i="30"/>
  <c r="X33" i="30"/>
  <c r="X98" i="30"/>
  <c r="V163" i="30"/>
  <c r="V162" i="30" s="1"/>
  <c r="V158" i="30" s="1"/>
  <c r="G162" i="30"/>
  <c r="G158" i="30" s="1"/>
  <c r="H49" i="30"/>
  <c r="H164" i="30"/>
  <c r="X163" i="30"/>
  <c r="H169" i="30"/>
  <c r="H168" i="30" s="1"/>
  <c r="H165" i="30"/>
  <c r="W38" i="30"/>
  <c r="X125" i="30"/>
  <c r="X124" i="30" s="1"/>
  <c r="X133" i="30"/>
  <c r="X12" i="30"/>
  <c r="H96" i="30"/>
  <c r="X85" i="30"/>
  <c r="X84" i="30" s="1"/>
  <c r="X29" i="30"/>
  <c r="V119" i="30"/>
  <c r="V140" i="30"/>
  <c r="X49" i="30"/>
  <c r="W95" i="30"/>
  <c r="Z95" i="30" s="1"/>
  <c r="V86" i="30"/>
  <c r="Z69" i="30"/>
  <c r="X57" i="30"/>
  <c r="H56" i="30"/>
  <c r="Y58" i="30"/>
  <c r="H93" i="30"/>
  <c r="X94" i="30"/>
  <c r="X93" i="30" s="1"/>
  <c r="X73" i="30"/>
  <c r="X72" i="30" s="1"/>
  <c r="H72" i="30"/>
  <c r="X26" i="30"/>
  <c r="X25" i="30" s="1"/>
  <c r="H25" i="30"/>
  <c r="V14" i="30"/>
  <c r="H105" i="30"/>
  <c r="X106" i="30"/>
  <c r="X105" i="30" s="1"/>
  <c r="X88" i="30"/>
  <c r="X87" i="30" s="1"/>
  <c r="H87" i="30"/>
  <c r="W86" i="30"/>
  <c r="Z87" i="30"/>
  <c r="Y87" i="30"/>
  <c r="X128" i="30"/>
  <c r="X127" i="30" s="1"/>
  <c r="H127" i="30"/>
  <c r="X132" i="30"/>
  <c r="X131" i="30" s="1"/>
  <c r="H131" i="30"/>
  <c r="X24" i="30"/>
  <c r="X23" i="30" s="1"/>
  <c r="H23" i="30"/>
  <c r="Z93" i="30"/>
  <c r="Y93" i="30"/>
  <c r="X71" i="30"/>
  <c r="X70" i="30" s="1"/>
  <c r="H70" i="30"/>
  <c r="Y85" i="30"/>
  <c r="X28" i="30"/>
  <c r="X27" i="30" s="1"/>
  <c r="H27" i="30"/>
  <c r="Z36" i="30"/>
  <c r="Y36" i="30"/>
  <c r="X90" i="30"/>
  <c r="X89" i="30" s="1"/>
  <c r="H89" i="30"/>
  <c r="X115" i="30"/>
  <c r="X114" i="30" s="1"/>
  <c r="H114" i="30"/>
  <c r="E96" i="30"/>
  <c r="X97" i="30"/>
  <c r="X96" i="30" s="1"/>
  <c r="Y97" i="30"/>
  <c r="Z39" i="30"/>
  <c r="X109" i="30"/>
  <c r="X108" i="30" s="1"/>
  <c r="H108" i="30"/>
  <c r="X16" i="30"/>
  <c r="X15" i="30" s="1"/>
  <c r="H15" i="30"/>
  <c r="X102" i="30"/>
  <c r="X101" i="30" s="1"/>
  <c r="H101" i="30"/>
  <c r="X92" i="30"/>
  <c r="X91" i="30" s="1"/>
  <c r="H91" i="30"/>
  <c r="X81" i="30"/>
  <c r="X80" i="30" s="1"/>
  <c r="H80" i="30"/>
  <c r="X47" i="30"/>
  <c r="X46" i="30" s="1"/>
  <c r="H46" i="30"/>
  <c r="H112" i="30"/>
  <c r="X113" i="30"/>
  <c r="X112" i="30" s="1"/>
  <c r="X123" i="30"/>
  <c r="X122" i="30" s="1"/>
  <c r="H122" i="30"/>
  <c r="Z72" i="30"/>
  <c r="Y72" i="30"/>
  <c r="V95" i="30"/>
  <c r="E20" i="30"/>
  <c r="E14" i="30" s="1"/>
  <c r="X21" i="30"/>
  <c r="X20" i="30" s="1"/>
  <c r="X111" i="30"/>
  <c r="X110" i="30" s="1"/>
  <c r="H110" i="30"/>
  <c r="H76" i="30"/>
  <c r="X77" i="30"/>
  <c r="X76" i="30" s="1"/>
  <c r="X37" i="30"/>
  <c r="X36" i="30" s="1"/>
  <c r="H36" i="30"/>
  <c r="W14" i="30"/>
  <c r="Z119" i="30"/>
  <c r="Y119" i="30"/>
  <c r="X104" i="30"/>
  <c r="X103" i="30" s="1"/>
  <c r="H103" i="30"/>
  <c r="Z124" i="30"/>
  <c r="Y124" i="30"/>
  <c r="X19" i="30"/>
  <c r="X18" i="30" s="1"/>
  <c r="H18" i="30"/>
  <c r="H78" i="30"/>
  <c r="X79" i="30"/>
  <c r="X78" i="30" s="1"/>
  <c r="H124" i="30"/>
  <c r="W133" i="30"/>
  <c r="Y69" i="30"/>
  <c r="G61" i="30"/>
  <c r="G58" i="30" s="1"/>
  <c r="G38" i="30" s="1"/>
  <c r="F61" i="30"/>
  <c r="H163" i="30" l="1"/>
  <c r="X56" i="30"/>
  <c r="X169" i="30"/>
  <c r="X168" i="30" s="1"/>
  <c r="X119" i="30"/>
  <c r="H140" i="30"/>
  <c r="Y14" i="30"/>
  <c r="H38" i="30"/>
  <c r="H95" i="30"/>
  <c r="H86" i="30"/>
  <c r="X14" i="30"/>
  <c r="H119" i="30"/>
  <c r="F58" i="30"/>
  <c r="F38" i="30" s="1"/>
  <c r="F140" i="30" s="1"/>
  <c r="X61" i="30"/>
  <c r="X58" i="30" s="1"/>
  <c r="Z61" i="30"/>
  <c r="X95" i="30"/>
  <c r="Y86" i="30"/>
  <c r="Z86" i="30"/>
  <c r="Y20" i="30"/>
  <c r="X86" i="30"/>
  <c r="Y133" i="30"/>
  <c r="W126" i="30"/>
  <c r="W139" i="30" s="1"/>
  <c r="W142" i="30" s="1"/>
  <c r="H14" i="30"/>
  <c r="Y95" i="30"/>
  <c r="Y96" i="30"/>
  <c r="E43" i="30"/>
  <c r="E130" i="30"/>
  <c r="H162" i="30" l="1"/>
  <c r="H158" i="30" s="1"/>
  <c r="X162" i="30"/>
  <c r="X158" i="30" s="1"/>
  <c r="X140" i="30"/>
  <c r="E39" i="30"/>
  <c r="E38" i="30" s="1"/>
  <c r="X43" i="30"/>
  <c r="X39" i="30" s="1"/>
  <c r="Y43" i="30"/>
  <c r="Y130" i="30"/>
  <c r="E129" i="30"/>
  <c r="Z58" i="30"/>
  <c r="Z38" i="30"/>
  <c r="Z27" i="30"/>
  <c r="Z14" i="30" s="1"/>
  <c r="Z11" i="30"/>
  <c r="Z10" i="30" s="1"/>
  <c r="Y16" i="30"/>
  <c r="X38" i="30" l="1"/>
  <c r="Y129" i="30"/>
  <c r="E126" i="30"/>
  <c r="Y126" i="30" s="1"/>
  <c r="Y39" i="30"/>
  <c r="F13" i="30"/>
  <c r="Y38" i="30" l="1"/>
  <c r="G13" i="30" l="1"/>
  <c r="G141" i="30" s="1"/>
  <c r="X141" i="30" s="1"/>
  <c r="E66" i="30" l="1"/>
  <c r="E139" i="30" s="1"/>
  <c r="E142" i="30" s="1"/>
  <c r="Y142" i="30" s="1"/>
  <c r="Y66" i="30" l="1"/>
  <c r="U13" i="30"/>
  <c r="S13" i="30"/>
  <c r="Q13" i="30"/>
  <c r="O13" i="30"/>
  <c r="M13" i="30"/>
  <c r="K13" i="30"/>
  <c r="W13" i="30"/>
  <c r="Z13" i="30" s="1"/>
  <c r="T13" i="30"/>
  <c r="R13" i="30"/>
  <c r="P13" i="30"/>
  <c r="N13" i="30"/>
  <c r="L13" i="30"/>
  <c r="J13" i="30"/>
  <c r="V39" i="30" l="1"/>
  <c r="X145" i="30" l="1"/>
  <c r="X144" i="30" s="1"/>
  <c r="E144" i="30"/>
  <c r="Y144" i="30" s="1"/>
  <c r="V130" i="30" l="1"/>
  <c r="H130" i="30" l="1"/>
  <c r="V129" i="30"/>
  <c r="V126" i="30" s="1"/>
  <c r="V44" i="30"/>
  <c r="V38" i="30" l="1"/>
  <c r="H129" i="30"/>
  <c r="H126" i="30" s="1"/>
  <c r="H139" i="30" s="1"/>
  <c r="H142" i="30" s="1"/>
  <c r="X130" i="30"/>
  <c r="X129" i="30" s="1"/>
  <c r="X126" i="30" s="1"/>
  <c r="X139" i="30" s="1"/>
  <c r="X142" i="30" s="1"/>
  <c r="V13" i="30" l="1"/>
  <c r="Y139" i="30" l="1"/>
  <c r="Z139" i="30"/>
  <c r="N143" i="30"/>
  <c r="R143" i="30"/>
  <c r="O143" i="30"/>
  <c r="S143" i="30"/>
  <c r="L143" i="30"/>
  <c r="Q143" i="30"/>
  <c r="U143" i="30"/>
  <c r="P143" i="30"/>
  <c r="T143" i="30"/>
  <c r="M143" i="30"/>
  <c r="K143" i="30"/>
  <c r="J143" i="30" l="1"/>
  <c r="V143" i="30" l="1"/>
  <c r="W143" i="30" l="1"/>
  <c r="Y143" i="30" s="1"/>
  <c r="V67" i="30"/>
  <c r="V66" i="30" s="1"/>
  <c r="V139" i="30" s="1"/>
  <c r="X11" i="30"/>
  <c r="X10" i="30" s="1"/>
  <c r="X13" i="30" s="1"/>
  <c r="H11" i="30"/>
  <c r="H10" i="30" s="1"/>
  <c r="H13" i="30" s="1"/>
  <c r="G71" i="30" l="1"/>
  <c r="G74" i="30"/>
  <c r="G75" i="30"/>
  <c r="I143" i="30"/>
  <c r="G70" i="30" l="1"/>
  <c r="G72" i="30"/>
  <c r="G140" i="30" l="1"/>
  <c r="G142" i="30" s="1"/>
  <c r="X143" i="30"/>
  <c r="H143" i="30"/>
</calcChain>
</file>

<file path=xl/sharedStrings.xml><?xml version="1.0" encoding="utf-8"?>
<sst xmlns="http://schemas.openxmlformats.org/spreadsheetml/2006/main" count="634" uniqueCount="208">
  <si>
    <t>Капітальний ремонт інших об’єктів</t>
  </si>
  <si>
    <t xml:space="preserve"> </t>
  </si>
  <si>
    <t>№ п/п</t>
  </si>
  <si>
    <t>,</t>
  </si>
  <si>
    <t>ЗАЛИШОК ЛІМІТУ</t>
  </si>
  <si>
    <t>3132</t>
  </si>
  <si>
    <t>3110</t>
  </si>
  <si>
    <t>Всього бюджет розвитку</t>
  </si>
  <si>
    <t>Дослідження і розробки, окремі заходи розвитку по реалізації державних (регіональних) програм</t>
  </si>
  <si>
    <t>3210</t>
  </si>
  <si>
    <t>12</t>
  </si>
  <si>
    <t>02</t>
  </si>
  <si>
    <t>Проведення експертної грошової оцінки земельної ділянки чи права на неї</t>
  </si>
  <si>
    <t>06</t>
  </si>
  <si>
    <t>08</t>
  </si>
  <si>
    <t>Відділ з питань фізичної культури та спорту Ніжинської міської ради</t>
  </si>
  <si>
    <t>Заходи з енергозбереження</t>
  </si>
  <si>
    <t xml:space="preserve">Капітальні трансферти підприємствам (установам, організаціям) </t>
  </si>
  <si>
    <t xml:space="preserve">Придбання обладнання і предметів довгострокового користування </t>
  </si>
  <si>
    <t>3710160</t>
  </si>
  <si>
    <t>3122</t>
  </si>
  <si>
    <t>Капітальне будівництво (придбання) інших об’єктів</t>
  </si>
  <si>
    <t>Багатопрофільна стаціонарна медична допомога населенню</t>
  </si>
  <si>
    <t>0212010</t>
  </si>
  <si>
    <t>3100000</t>
  </si>
  <si>
    <t>3117650</t>
  </si>
  <si>
    <t>Утримання та розвиток автомобільних доріг загального користування та дорожньої інфраструктури за рахунок коштів місцевого бюджету</t>
  </si>
  <si>
    <t>0217520</t>
  </si>
  <si>
    <t>Реалізація Національної програми інформатизації</t>
  </si>
  <si>
    <t>Упрівління освіти міської ради</t>
  </si>
  <si>
    <t>2281</t>
  </si>
  <si>
    <t xml:space="preserve">Надання загальної середньої освіти закладами загальної середньої освіти 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</si>
  <si>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</si>
  <si>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головного розпорядника коштів місцевого бюджету/ відповідального виконавця</t>
  </si>
  <si>
    <t>Профінансовано  з початку року</t>
  </si>
  <si>
    <t>Виконавчий комітет  міської ради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</si>
  <si>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на 2022рік</t>
  </si>
  <si>
    <t xml:space="preserve">Управління соціального захисту населення міської ради </t>
  </si>
  <si>
    <t>0813104</t>
  </si>
  <si>
    <t>Забезпечення соціальними послугами за місцем проживання громадян, які не здатні до самообслуговування у зв’язку з похилим віком, хворобою, інвалідністю</t>
  </si>
  <si>
    <t>Управління культури і туризму  Ніжинської міської ради</t>
  </si>
  <si>
    <t>Управління житлово-комун.господарства та будівництва Ніжинської міської ради</t>
  </si>
  <si>
    <t>Фінансове управління Ніжинської міської ради</t>
  </si>
  <si>
    <t>Управління комунального майна та земельних відносин Ніжинської міської ради</t>
  </si>
  <si>
    <t>Субвенції з ДБ</t>
  </si>
  <si>
    <t>освіта                                                  1200</t>
  </si>
  <si>
    <t>Заходи та роботи з територіальної оборони</t>
  </si>
  <si>
    <t>0611021</t>
  </si>
  <si>
    <t>0212100</t>
  </si>
  <si>
    <t>Стоматологічна допомога населенню</t>
  </si>
  <si>
    <t>0218240</t>
  </si>
  <si>
    <t>Експлуатація та технічне обслуговування житлового фонду</t>
  </si>
  <si>
    <t>Заходи із запобігання та ліквідації надзвичайних ситуацій та наслідків стихійного лиха</t>
  </si>
  <si>
    <t>Управління ЖКГ та будівництва</t>
  </si>
  <si>
    <t>Будівництво освітніх установ та закладів</t>
  </si>
  <si>
    <t>1217461</t>
  </si>
  <si>
    <t xml:space="preserve">Комплексна програма енергоефективності бюджетної, комунальної та житлової сфер  Ніжинської  міської ТГ "Будівництво  мережевої  сонячної  електростанції на 130кВт для власного споживання  електричної енергії КП "НУВКГ" (ВНС "Червона Гребля") 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</si>
  <si>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</si>
  <si>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</si>
  <si>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Програма інформатизації Ніжинської міської територіальної громади на 2024 - 2026 роки</t>
  </si>
  <si>
    <t>0611300</t>
  </si>
  <si>
    <t xml:space="preserve">Обладнання і предмети довгострокового користування </t>
  </si>
  <si>
    <t>Забезпечення діяльності палаців і будинків культури</t>
  </si>
  <si>
    <t>1216011</t>
  </si>
  <si>
    <t>3131</t>
  </si>
  <si>
    <t>1217640</t>
  </si>
  <si>
    <t>Капітальний ремонт житлового фонду (приміщень)</t>
  </si>
  <si>
    <t>у 2026 році</t>
  </si>
  <si>
    <t xml:space="preserve">комунальної, управлінської та соціальної інфраструктур за об’єктами  </t>
  </si>
  <si>
    <t>Найменування об’єкту</t>
  </si>
  <si>
    <t>Капітальний ремонт приміщення поліцейської станції та робочого місця в рамках проекту "Поліцейський офіцер громади" за адресою: Чернігівська обл., Ніжинський район, с. Кунашівка, вул. Незалежності,23</t>
  </si>
  <si>
    <t xml:space="preserve"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2026 рік 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</si>
  <si>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2026 рік</t>
  </si>
  <si>
    <t>0217351</t>
  </si>
  <si>
    <t>Розроблення комплексних планів просторового розвитку територій територіальних громад</t>
  </si>
  <si>
    <t>Міська цільова програма "Розробка схем та пректних рішень масового застосування та детального планування на 2026 - 2028  роки" (Розроблення комплексного плану просторового розвитку)</t>
  </si>
  <si>
    <t>Програма  інформатизації  Ніжинської міської ТГ на 2024-2026 роки (Реконструкція комутаційної кімнати в т.ч. ПКД)</t>
  </si>
  <si>
    <t>Реконструкція та реставрація інших об’єктів</t>
  </si>
  <si>
    <t>Програма  інформатизації  Ніжинської міської ТГ на 2024-2026 роки                                              ( ЦПМСД - 165,0 тис.грн., ЦМЛ - 60,0 тис.грн.</t>
  </si>
  <si>
    <t>3142</t>
  </si>
  <si>
    <t>Програма  інформатизації  Ніжинської міської ТГ на 2024-2026 роки</t>
  </si>
  <si>
    <t>0218110</t>
  </si>
  <si>
    <t>Програма розвитку цивільного захисту Ніжинської міської територіальної громади на 2026 рік</t>
  </si>
  <si>
    <t>Програма розвитку цивільного захисту  Ніжинської міської ТГ на 2026 рік (нове будівництво міської автоматизованої системи центрального оповіщення м.Ніжина)</t>
  </si>
  <si>
    <t xml:space="preserve">Комплексна програма заходів та робіт з територіальної оборони Ніжинської міської територіальної громади на 2026 рік </t>
  </si>
  <si>
    <t>Придбання спортивного  інвентарю  для занять фізичною культурою</t>
  </si>
  <si>
    <t>Виготовлення ПКД по капітальному ремонту існуючого ПРУ на 90 чоловік Ніжинської гімназії  №10  Ніжинської міської ради по вул. Станіслава Прощенка,54 в м. Ніжині Чернігівської обл.</t>
  </si>
  <si>
    <r>
      <t xml:space="preserve">Реконструкція будівлі майстерні під навчальний корпус Ніжинської </t>
    </r>
    <r>
      <rPr>
        <b/>
        <sz val="20"/>
        <color indexed="8"/>
        <rFont val="Times New Roman"/>
        <family val="1"/>
        <charset val="204"/>
      </rPr>
      <t xml:space="preserve">гімназії №2 </t>
    </r>
    <r>
      <rPr>
        <sz val="20"/>
        <color indexed="8"/>
        <rFont val="Times New Roman"/>
        <family val="1"/>
        <charset val="204"/>
      </rPr>
      <t xml:space="preserve">Ніжинської міської ради Чернігівської області за адресою: Чернігівська область, місто Ніжин, вулиця Шевченка, 56 в т.ч. </t>
    </r>
    <r>
      <rPr>
        <b/>
        <sz val="20"/>
        <color indexed="8"/>
        <rFont val="Times New Roman"/>
        <family val="1"/>
        <charset val="204"/>
      </rPr>
      <t>ПКД</t>
    </r>
  </si>
  <si>
    <r>
      <t xml:space="preserve">Капітальний ремонт стін коридору першого та другого поверхів шляхом демонтажу горючого оздоблення  Ніжинської  </t>
    </r>
    <r>
      <rPr>
        <b/>
        <sz val="20"/>
        <color indexed="8"/>
        <rFont val="Times New Roman"/>
        <family val="1"/>
        <charset val="204"/>
      </rPr>
      <t xml:space="preserve">гімназії №10 </t>
    </r>
    <r>
      <rPr>
        <sz val="20"/>
        <color indexed="8"/>
        <rFont val="Times New Roman"/>
        <family val="1"/>
        <charset val="204"/>
      </rPr>
      <t>Ніжинської міської ради Чернігівської області  за адресою: Чернігівська обл., м. Ніжин, вул. Станіслава Прощенка, 54 в т.ч. ПКД</t>
    </r>
  </si>
  <si>
    <t>Інші програми та заходи у сфері освіти</t>
  </si>
  <si>
    <t>Поповнення фондів бібліотек закладів освіти словниками, довідниками, фаховою періодикою, підручниками, посібниками, наочним матеріалом з української мови; творами світової та української класики, науково-популярними і навчально-виховними виданнями з різних галузей освіти відповідно до Міської програми  розвитку та функціонування української мови   «Сильна мова – успішна держава» на 2022-2026 роки</t>
  </si>
  <si>
    <t>0611142</t>
  </si>
  <si>
    <t>Капітальний ремонт І частини даху  ЗОШ І-ІІІ ст №7  м.Ніжин, вул. Гоголя,15 Чернігівська обл., в т.ч.ПКД</t>
  </si>
  <si>
    <r>
      <t xml:space="preserve"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</t>
    </r>
    <r>
      <rPr>
        <b/>
        <sz val="20"/>
        <color indexed="8"/>
        <rFont val="Times New Roman"/>
        <family val="1"/>
        <charset val="204"/>
      </rPr>
      <t>гімназії № 15</t>
    </r>
    <r>
      <rPr>
        <sz val="20"/>
        <color indexed="8"/>
        <rFont val="Times New Roman"/>
        <family val="1"/>
        <charset val="204"/>
      </rPr>
      <t xml:space="preserve"> "Основа" Ніжинської міської ради Чернігівської області, за адресою : Чернігівська обл., місто Ніжин, вул.,Об'їжджа,123 в т.ч. ПКД</t>
    </r>
  </si>
  <si>
    <r>
  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</t>
    </r>
    <r>
      <rPr>
        <b/>
        <sz val="20"/>
        <color indexed="8"/>
        <rFont val="Times New Roman"/>
        <family val="1"/>
        <charset val="204"/>
      </rPr>
      <t xml:space="preserve"> гімназії № 16 </t>
    </r>
    <r>
      <rPr>
        <sz val="20"/>
        <color indexed="8"/>
        <rFont val="Times New Roman"/>
        <family val="1"/>
        <charset val="204"/>
      </rPr>
      <t>Ніжинської міської ради Чернігівської області в т.ч. ПКД</t>
    </r>
  </si>
  <si>
    <t>Капітальний  ремонт огорожі (встановлення паркану секційного та ворот з окремим входом) у Територіальному центрі по вул. Шевченка,99Є у м.Ніжин Чернігівської області</t>
  </si>
  <si>
    <t>Надання спеціалізованої освіти мистецькими школами</t>
  </si>
  <si>
    <t>Придбання музичних інструментів  для НМШ - 277,0 тис.грн., сценічного одягу та взуття для НМШ - 107,0 тис.грн., сценічного одягу  та взуття для НХШ - 200,0 тис.грн.</t>
  </si>
  <si>
    <t>Забезпечення діяльності бібліотек</t>
  </si>
  <si>
    <t>Капітальний ремонт комунікаційних систем та книгосховища по вул. Незалежності, 40А в т.ч. ПКД</t>
  </si>
  <si>
    <t>Капітальний  ремонт  (внутрішні приміщення, комунікаційні мережі) філіалу №4  бібліотеки для дітей по вул. Об’їжджа,119 в т.ч. ПКД</t>
  </si>
  <si>
    <t>Забезпечення діяльності музеїв і виставок</t>
  </si>
  <si>
    <t>Придбання сценічного одягу та взуття - 313,5 тис.грн., студійного монітору - 56,2 тис. грн.,  професійного студійного мікрофону - 57,6 тис.грн.</t>
  </si>
  <si>
    <t>Забезпечення діяльності інших закладів в галузі культури і мистецтва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</si>
  <si>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</si>
  <si>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Капітальний ремонт будинку, де народився Ю.Ф.Лисянський по вулиці Богушевича,1 в м.Ніжин Чернігівської області в т.ч. ПКД</t>
  </si>
  <si>
    <t>Утримання та навчально-тренувальна робота комунальних дитячо-юнацьких спортивних шкіл</t>
  </si>
  <si>
    <t>Співфінансування об'єкта: "Будівництво футбольного поля зі штучним покриттям на території Ніжинської дитячо - юнацької спортивної футбольної школи за адресою вул. Шевченка, 103А, м.Ніжин"</t>
  </si>
  <si>
    <t>Капітальний ремонт даху адмінбудівлі на стадіоні" Спартак" в т.ч. ПКД</t>
  </si>
  <si>
    <t>1212010</t>
  </si>
  <si>
    <t xml:space="preserve">Перенос мереж на території КНП "Ніжинська центральна міська лікарня ім. Миколи Галицького" в т.ч. ПКД </t>
  </si>
  <si>
    <t>Міська цільова програма з капітального ремонту ліфтів в багатоквартирних житлових будинках Ніжинської міської територіальної громади на 2026рік</t>
  </si>
  <si>
    <t>Організація благоустрою населених пунктів</t>
  </si>
  <si>
    <t>Придбання дитячих майданчиків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</si>
  <si>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</si>
  <si>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Співфінансування об'єкта: "Капітальний ремонт частини громадської будівлі головного корпусу №1 "Дитяче відділення"КНП "Ніжинська центральна міська лікарня  імені Миколи Галицького" Ніжинської міської ради Чернігівської області за адресою: Чернігівська обл., м.Ніжин, вул. Амосова академіка,1" в рамках Програми відновлення України III</t>
  </si>
  <si>
    <t>1216091</t>
  </si>
  <si>
    <t>1217520</t>
  </si>
  <si>
    <t>Внески до статутного капіталу суб’єктів господарювання</t>
  </si>
  <si>
    <t>Міська цільова Програма «Розвитку та фінансової підтримки комунальних підприємств Ніжинської міської  територіальної громади на 2026 рік»  (КП "НУВКГ" - 3500,0 тис.грн., КП "ВУКГ" - 3701,895 тис.грн.)</t>
  </si>
  <si>
    <t>в т.ч. обсяг капітальних видатків  для реалізації публічних інвестиційних проектів у 2026 році, гривень</t>
  </si>
  <si>
    <t>Капітальні видатки загального фонду, гривень</t>
  </si>
  <si>
    <t>Обсяг капітальних видатків у 2026 році</t>
  </si>
  <si>
    <t>Капітальні видатки спеціального фонду                                                                                                                                              (передані кошти), гривень</t>
  </si>
  <si>
    <t>1216030</t>
  </si>
  <si>
    <t>1217670</t>
  </si>
  <si>
    <t>Міська програма реалізації повноважень міської ради у галузі земельних відносин на 2026 рік</t>
  </si>
  <si>
    <t>3117520</t>
  </si>
  <si>
    <t>3110160</t>
  </si>
  <si>
    <t>Передані кошти</t>
  </si>
  <si>
    <t>Капітальні видатки  без субвенцій</t>
  </si>
  <si>
    <t>Предмети довгострокового використання - 988,0 тис.грн.,                                                                                                                           ЦНАП - робоча станція для оформлення видачі паспортів - 750,0 тис.грн.</t>
  </si>
  <si>
    <t>1212170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</si>
  <si>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</si>
  <si>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1218110</t>
  </si>
  <si>
    <t>Інша субвенція з місцевого бюджету Івано - Франківської міської ради на придбання генераторів</t>
  </si>
  <si>
    <t>Субвенція з місцевого бюджету державному бюджету на виконання програм соціально-економічного розвитку регіонів</t>
  </si>
  <si>
    <t>Капітальні трансферти органам державного управління інших рівнів</t>
  </si>
  <si>
    <t>Програма «Програма фінансової підтримки управління патрульної поліції в Чернігівській області Департаменту патрульної поліції на 2026 рік»</t>
  </si>
  <si>
    <t>Інша діяльність у сфері державного управління</t>
  </si>
  <si>
    <t>0210180</t>
  </si>
  <si>
    <t>Співфінансування по об’єкту «Нове будівництво карт мулових майданчиків очисних споруд на території Талалаївської територіальної громади Ніжинського району Чернігівської області»</t>
  </si>
  <si>
    <t>Видатки загального та спеціального фондів (в т.ч. ПІП)</t>
  </si>
  <si>
    <t>% виконання ЗФ</t>
  </si>
  <si>
    <t>% виконання СФ</t>
  </si>
  <si>
    <t>Бюджет розвитку</t>
  </si>
  <si>
    <t>Разом  видатки ЗФ</t>
  </si>
  <si>
    <t>профінансовано  за  січень-березень</t>
  </si>
  <si>
    <t>Предмети довгострокового користування</t>
  </si>
  <si>
    <t xml:space="preserve">Співфінансування  проєкту Citi Experiment Fund, що впроваджується  Програмою розвитку ООН за сприяння Міністерства фінансів Словацької Республіки (25% від суми гранту)   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</si>
  <si>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</si>
  <si>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 xml:space="preserve">Розподіл коштів бюджету розвитку  та загального фонду на капітальні видатки виробничої, комунікаційної, </t>
  </si>
  <si>
    <t xml:space="preserve">  </t>
  </si>
  <si>
    <t xml:space="preserve">   </t>
  </si>
  <si>
    <t>Капітальний ремонт учительської кімнати в ЗОШ І-ІІІ ст. №7 за адресою: м.Ніжин, вул. Гоголя,15</t>
  </si>
  <si>
    <t>Придбання книг</t>
  </si>
  <si>
    <t>Придбання  проектора та галерейної системи для картин</t>
  </si>
  <si>
    <t>Придбання кондиціонера</t>
  </si>
  <si>
    <t>Придбання спортивного інвентарю для КДЮСШ</t>
  </si>
  <si>
    <t>Інші субвенції з місцевого бюджету</t>
  </si>
  <si>
    <t>Субвенція обласному бюджету на виконання Програми покращення матеріально - технічного забезпечення військових частин та установ, які дислокуються та /або виконують бойові завдання на території Чернігівської області</t>
  </si>
  <si>
    <t>Придбання службового автомобіля для потреб Ніжинського районного управління поліції ГКНП в Чернігівській області</t>
  </si>
  <si>
    <t>Субвенція з МБ на матеріально - технічне забезпечення для виконання оборонних заходів</t>
  </si>
  <si>
    <t>Виготовлення розрахунку та містобудівних умов для будівництва спортивного залу гімназії №10 Ніжинської міської ради Чернігівської області за адресою: м.Ніжин, вул. Станіслава Прощенка,54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</si>
  <si>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</si>
  <si>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Субвенція з ДБ МБ на 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бюджетам"</t>
  </si>
  <si>
    <t>ПРОФІНАНСОВАНО у травні</t>
  </si>
  <si>
    <t>Будівництво артезіанської свердловини по вул. Червона Гребля,20-В, м. Ніжин Чернігівської області в т.ч. ПКД та проведення експертизи</t>
  </si>
  <si>
    <t>Будівництво артезіанської свердловини по вул. Червона Гребля,  20-В м. Ніжин Чернігівської області в т.ч. ПКД та проведення експертизи</t>
  </si>
  <si>
    <t>0611184</t>
  </si>
  <si>
    <t>Капітальний ремонт приміщень Ніжинської гімназії № 10 Ніжинської міської ради (монтаж системи пожежної сигналізації, оповіщення про пожежу і управління евакуацією людей) за адресою:Чернігівська область, м.Ніжин, вул. Станіслава Прощенка,54</t>
  </si>
  <si>
    <t>Капітальний ремонт приміщень Ніжинської гімназії № 17 Ніжинської міської ради (монтаж системи пожежної сигналізації, оповіщення про пожежу і управління евакуацією людей) за адресою:Чернігівська область, м.Ніжин, вул. Прилуцька, 162</t>
  </si>
  <si>
    <t xml:space="preserve">Касові на 01.06.2026  </t>
  </si>
  <si>
    <t>профінансовано  в травні</t>
  </si>
  <si>
    <t>Субвенція з МБ ДБ для забезпечення кібербезпеки сегментів інформаційно-комунікаційної системи Управління Казначейства (придбання персональних комп’ютерів та оргтехніки)</t>
  </si>
  <si>
    <t>Субвенція з МБ ДБ для забезпечення капітального ремонту вхідної групи нежитлової будівлі Ніжинського відділу УДМС у Чернігівській області, а саме: облаштування елементів доступності для маломобільних груп населення, за адресою: м. Ніжин, вул. Яворського, 1.</t>
  </si>
  <si>
    <t>Інша субвенція (на виконання доручень виборців депутатами обласної ради) - придбання медичного обладнання в хірургічне відділення №2 (цистоскоп катетеризаційний); в поліклінніку - хірургічний оглядовий світильник.</t>
  </si>
  <si>
    <t>0212170</t>
  </si>
  <si>
    <t>Міська цільова Програма фінансової підтримки комунального некомерційного підприємства «Ніжинська центральна міська лікарня імені Миколи Галицького» на 2026 рік (придбання відеогастроскопа)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</si>
  <si>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</si>
  <si>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3133</t>
  </si>
  <si>
    <t>Капітальний ремонт з винесення мереж водопроводу та каналізації за межі будівництва за адресою: Чернігівська область, місто Ніжин, вул. Прощенка Станіслава, буд.21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</si>
  <si>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</si>
  <si>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</si>
  <si>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 Предмети, матеріали, обладнання та інвентар
</t>
  </si>
  <si>
    <t>Співфінансування заходів, що реалізуються за рахунок субвенції з ДБ МБ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</si>
  <si>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2210</t>
  </si>
  <si>
    <t>0611261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</si>
  <si>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</si>
  <si>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 по об’єкту "Капітальний ремонт частини протирадіаційного укриття на 600 чоловік Ніжинської гімназії №15 "Основа" Ніжинської міської ради в м. Ніжині, по вул. Об’жджа, 123 Чернігівської області".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</si>
  <si>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</t>
  </si>
  <si>
    <t>0611262</t>
  </si>
  <si>
    <t>Виконання заходів щодо реалізації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освіти, за рахунок субвенції з державного бюджету місцевим бюджетам по об’єкту "Капітальний ремонт частини протирадіаційного укриття на 600 чоловік Ніжинської гімназії №15 "Основа" Ніжинської міської ради в м. Ніжині, по вул. Об’жджа, 123 Чернігівської області".</t>
  </si>
  <si>
    <t>Капітальний ремонт дороги по вул. Бобрицька в м. Ніжин, Чернігівської області в т.ч. ПКД</t>
  </si>
  <si>
    <t>станом на 01.07.2026 р.</t>
  </si>
  <si>
    <t>станом на 01.06.2026 р.</t>
  </si>
  <si>
    <t>профінансовано  за  січень-травень</t>
  </si>
  <si>
    <t>профінансовано  в червні</t>
  </si>
  <si>
    <t>0611232</t>
  </si>
  <si>
    <t>Виконання заходів щодо забезпечення пожежної безпеки в закладах загальної середньої освіти за рахунок субвенції з державного бюджету</t>
  </si>
  <si>
    <t xml:space="preserve">Касові на 01.07.2026  </t>
  </si>
  <si>
    <t>ПРОФІНАНСОВАНО у червні</t>
  </si>
  <si>
    <t>СФ Передані кошти</t>
  </si>
  <si>
    <t>в т.ч. субвенції</t>
  </si>
  <si>
    <t>Управління освіти</t>
  </si>
  <si>
    <t>Субвенція з ДБ МБ на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</si>
  <si>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>Субвенція х ДБ МБ на 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</si>
  <si>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>Міська цільова Програма "Енергозбереження та енергоефективності на 2026 рік КП «Ніжинське управління водопровідно-каналізаційного господарства»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</si>
</sst>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"/>
  </numFmts>
  <fonts count="80" x14ac:knownFonts="1">
    <font>
      <sz val="10"/>
      <name val="Arial Cyr"/>
      <charset val="204"/>
    </font>
    <font>
      <sz val="10"/>
      <name val="Times New Roman"/>
      <family val="1"/>
    </font>
    <font>
      <sz val="14"/>
      <name val="Times New Roman"/>
      <family val="1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Arial Cyr"/>
      <charset val="204"/>
    </font>
    <font>
      <b/>
      <sz val="15"/>
      <name val="Times New Roman"/>
      <family val="1"/>
      <charset val="204"/>
    </font>
    <font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10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name val="Arial Cyr"/>
      <charset val="204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2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8"/>
      <name val="Arial Cyr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0"/>
      <name val="Arial Cyr"/>
      <charset val="204"/>
    </font>
    <font>
      <b/>
      <sz val="2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>
      <alignment vertical="top"/>
    </xf>
  </cellStyleXfs>
  <cellXfs count="55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0" fontId="4" fillId="0" borderId="0" xfId="0" applyFont="1"/>
    <xf numFmtId="0" fontId="0" fillId="0" borderId="2" xfId="0" applyBorder="1" applyAlignment="1">
      <alignment wrapText="1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165" fontId="7" fillId="2" borderId="2" xfId="0" applyNumberFormat="1" applyFont="1" applyFill="1" applyBorder="1"/>
    <xf numFmtId="165" fontId="7" fillId="2" borderId="2" xfId="0" applyNumberFormat="1" applyFont="1" applyFill="1" applyBorder="1" applyAlignment="1"/>
    <xf numFmtId="165" fontId="6" fillId="2" borderId="2" xfId="0" applyNumberFormat="1" applyFont="1" applyFill="1" applyBorder="1"/>
    <xf numFmtId="165" fontId="6" fillId="2" borderId="2" xfId="0" applyNumberFormat="1" applyFont="1" applyFill="1" applyBorder="1" applyAlignment="1">
      <alignment wrapText="1"/>
    </xf>
    <xf numFmtId="165" fontId="6" fillId="2" borderId="2" xfId="0" applyNumberFormat="1" applyFont="1" applyFill="1" applyBorder="1" applyAlignment="1"/>
    <xf numFmtId="2" fontId="3" fillId="0" borderId="0" xfId="0" applyNumberFormat="1" applyFont="1"/>
    <xf numFmtId="0" fontId="0" fillId="0" borderId="2" xfId="0" applyBorder="1"/>
    <xf numFmtId="165" fontId="0" fillId="0" borderId="2" xfId="0" applyNumberFormat="1" applyBorder="1"/>
    <xf numFmtId="0" fontId="8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wrapText="1"/>
    </xf>
    <xf numFmtId="1" fontId="10" fillId="2" borderId="2" xfId="0" applyNumberFormat="1" applyFont="1" applyFill="1" applyBorder="1" applyAlignment="1">
      <alignment wrapText="1"/>
    </xf>
    <xf numFmtId="49" fontId="10" fillId="0" borderId="2" xfId="0" applyNumberFormat="1" applyFont="1" applyBorder="1" applyAlignment="1">
      <alignment horizontal="center" wrapText="1"/>
    </xf>
    <xf numFmtId="1" fontId="11" fillId="2" borderId="0" xfId="0" applyNumberFormat="1" applyFont="1" applyFill="1" applyBorder="1" applyAlignment="1">
      <alignment wrapText="1"/>
    </xf>
    <xf numFmtId="165" fontId="10" fillId="2" borderId="0" xfId="0" applyNumberFormat="1" applyFont="1" applyFill="1" applyBorder="1" applyAlignment="1">
      <alignment wrapText="1"/>
    </xf>
    <xf numFmtId="165" fontId="10" fillId="2" borderId="0" xfId="0" applyNumberFormat="1" applyFont="1" applyFill="1" applyBorder="1" applyAlignment="1"/>
    <xf numFmtId="49" fontId="13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0" xfId="0" applyBorder="1"/>
    <xf numFmtId="165" fontId="11" fillId="2" borderId="0" xfId="0" applyNumberFormat="1" applyFont="1" applyFill="1" applyBorder="1" applyAlignment="1"/>
    <xf numFmtId="165" fontId="14" fillId="2" borderId="2" xfId="0" applyNumberFormat="1" applyFont="1" applyFill="1" applyBorder="1" applyAlignment="1">
      <alignment wrapText="1"/>
    </xf>
    <xf numFmtId="165" fontId="7" fillId="2" borderId="2" xfId="0" applyNumberFormat="1" applyFont="1" applyFill="1" applyBorder="1" applyAlignment="1">
      <alignment wrapText="1"/>
    </xf>
    <xf numFmtId="0" fontId="13" fillId="0" borderId="0" xfId="0" applyFont="1"/>
    <xf numFmtId="0" fontId="15" fillId="0" borderId="0" xfId="0" applyFont="1" applyBorder="1"/>
    <xf numFmtId="0" fontId="15" fillId="0" borderId="0" xfId="0" applyNumberFormat="1" applyFont="1" applyBorder="1" applyAlignment="1">
      <alignment horizontal="center"/>
    </xf>
    <xf numFmtId="2" fontId="0" fillId="0" borderId="2" xfId="0" applyNumberFormat="1" applyBorder="1"/>
    <xf numFmtId="49" fontId="10" fillId="0" borderId="2" xfId="0" applyNumberFormat="1" applyFont="1" applyFill="1" applyBorder="1" applyAlignment="1">
      <alignment horizontal="center" wrapText="1"/>
    </xf>
    <xf numFmtId="2" fontId="0" fillId="0" borderId="2" xfId="0" applyNumberFormat="1" applyFill="1" applyBorder="1"/>
    <xf numFmtId="0" fontId="11" fillId="0" borderId="2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wrapText="1"/>
    </xf>
    <xf numFmtId="49" fontId="5" fillId="0" borderId="2" xfId="0" applyNumberFormat="1" applyFont="1" applyFill="1" applyBorder="1"/>
    <xf numFmtId="1" fontId="5" fillId="0" borderId="2" xfId="0" applyNumberFormat="1" applyFont="1" applyFill="1" applyBorder="1" applyAlignment="1">
      <alignment wrapText="1"/>
    </xf>
    <xf numFmtId="2" fontId="6" fillId="0" borderId="2" xfId="0" applyNumberFormat="1" applyFont="1" applyFill="1" applyBorder="1"/>
    <xf numFmtId="0" fontId="0" fillId="0" borderId="2" xfId="0" applyFill="1" applyBorder="1"/>
    <xf numFmtId="0" fontId="0" fillId="0" borderId="0" xfId="0" applyFill="1"/>
    <xf numFmtId="0" fontId="8" fillId="6" borderId="2" xfId="0" applyFont="1" applyFill="1" applyBorder="1"/>
    <xf numFmtId="0" fontId="11" fillId="6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top" wrapText="1"/>
    </xf>
    <xf numFmtId="0" fontId="7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left" wrapText="1"/>
    </xf>
    <xf numFmtId="0" fontId="0" fillId="5" borderId="2" xfId="0" applyFill="1" applyBorder="1"/>
    <xf numFmtId="0" fontId="24" fillId="0" borderId="2" xfId="0" applyFont="1" applyFill="1" applyBorder="1" applyAlignment="1">
      <alignment horizontal="left" vertical="top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/>
    </xf>
    <xf numFmtId="4" fontId="19" fillId="8" borderId="2" xfId="0" applyNumberFormat="1" applyFont="1" applyFill="1" applyBorder="1" applyAlignment="1">
      <alignment horizontal="center" vertical="center"/>
    </xf>
    <xf numFmtId="4" fontId="19" fillId="7" borderId="2" xfId="0" applyNumberFormat="1" applyFont="1" applyFill="1" applyBorder="1" applyAlignment="1">
      <alignment horizontal="center" vertical="center"/>
    </xf>
    <xf numFmtId="4" fontId="19" fillId="3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4" borderId="2" xfId="0" applyNumberFormat="1" applyFont="1" applyFill="1" applyBorder="1" applyAlignment="1">
      <alignment horizontal="center" vertical="center"/>
    </xf>
    <xf numFmtId="4" fontId="19" fillId="4" borderId="2" xfId="0" applyNumberFormat="1" applyFont="1" applyFill="1" applyBorder="1" applyAlignment="1">
      <alignment horizontal="center" vertical="center"/>
    </xf>
    <xf numFmtId="4" fontId="25" fillId="9" borderId="2" xfId="0" applyNumberFormat="1" applyFont="1" applyFill="1" applyBorder="1" applyAlignment="1">
      <alignment horizontal="center" vertical="center" wrapText="1"/>
    </xf>
    <xf numFmtId="4" fontId="19" fillId="6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left" vertical="center" wrapText="1"/>
    </xf>
    <xf numFmtId="0" fontId="16" fillId="0" borderId="0" xfId="0" applyFont="1"/>
    <xf numFmtId="0" fontId="26" fillId="5" borderId="2" xfId="0" applyFont="1" applyFill="1" applyBorder="1" applyAlignment="1">
      <alignment wrapText="1"/>
    </xf>
    <xf numFmtId="0" fontId="26" fillId="9" borderId="2" xfId="0" applyFont="1" applyFill="1" applyBorder="1"/>
    <xf numFmtId="166" fontId="26" fillId="5" borderId="5" xfId="1" applyNumberFormat="1" applyFont="1" applyFill="1" applyBorder="1" applyAlignment="1">
      <alignment vertical="top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wrapText="1"/>
    </xf>
    <xf numFmtId="4" fontId="19" fillId="9" borderId="2" xfId="0" applyNumberFormat="1" applyFont="1" applyFill="1" applyBorder="1" applyAlignment="1">
      <alignment horizontal="center" vertical="center"/>
    </xf>
    <xf numFmtId="0" fontId="28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 textRotation="90" wrapText="1"/>
    </xf>
    <xf numFmtId="0" fontId="22" fillId="5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49" fontId="6" fillId="7" borderId="2" xfId="0" applyNumberFormat="1" applyFont="1" applyFill="1" applyBorder="1" applyAlignment="1">
      <alignment horizontal="center" wrapText="1"/>
    </xf>
    <xf numFmtId="0" fontId="32" fillId="5" borderId="2" xfId="0" applyFont="1" applyFill="1" applyBorder="1" applyAlignment="1">
      <alignment horizontal="center" wrapText="1"/>
    </xf>
    <xf numFmtId="0" fontId="25" fillId="9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 wrapText="1"/>
    </xf>
    <xf numFmtId="49" fontId="13" fillId="6" borderId="2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left" wrapText="1"/>
    </xf>
    <xf numFmtId="0" fontId="33" fillId="8" borderId="2" xfId="0" applyFont="1" applyFill="1" applyBorder="1" applyAlignment="1">
      <alignment horizontal="left" wrapText="1"/>
    </xf>
    <xf numFmtId="2" fontId="6" fillId="2" borderId="2" xfId="0" applyNumberFormat="1" applyFont="1" applyFill="1" applyBorder="1"/>
    <xf numFmtId="4" fontId="19" fillId="6" borderId="2" xfId="0" applyNumberFormat="1" applyFont="1" applyFill="1" applyBorder="1" applyAlignment="1">
      <alignment horizontal="center"/>
    </xf>
    <xf numFmtId="4" fontId="19" fillId="2" borderId="2" xfId="0" applyNumberFormat="1" applyFont="1" applyFill="1" applyBorder="1" applyAlignment="1">
      <alignment horizontal="center"/>
    </xf>
    <xf numFmtId="4" fontId="18" fillId="2" borderId="2" xfId="0" applyNumberFormat="1" applyFont="1" applyFill="1" applyBorder="1" applyAlignment="1">
      <alignment horizontal="center"/>
    </xf>
    <xf numFmtId="4" fontId="19" fillId="2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center" vertical="center"/>
    </xf>
    <xf numFmtId="4" fontId="25" fillId="5" borderId="2" xfId="0" applyNumberFormat="1" applyFont="1" applyFill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  <xf numFmtId="0" fontId="35" fillId="5" borderId="2" xfId="0" applyFont="1" applyFill="1" applyBorder="1" applyAlignment="1">
      <alignment wrapText="1"/>
    </xf>
    <xf numFmtId="2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34" fillId="5" borderId="2" xfId="0" applyFont="1" applyFill="1" applyBorder="1"/>
    <xf numFmtId="49" fontId="19" fillId="7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4" fontId="19" fillId="9" borderId="5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wrapText="1"/>
    </xf>
    <xf numFmtId="0" fontId="36" fillId="5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justify" vertical="top" wrapText="1"/>
    </xf>
    <xf numFmtId="0" fontId="37" fillId="5" borderId="2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vertical="center" wrapText="1"/>
    </xf>
    <xf numFmtId="0" fontId="39" fillId="5" borderId="2" xfId="0" applyNumberFormat="1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left" wrapText="1"/>
    </xf>
    <xf numFmtId="0" fontId="31" fillId="0" borderId="2" xfId="0" applyFont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22" fillId="5" borderId="2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top" wrapText="1"/>
    </xf>
    <xf numFmtId="0" fontId="34" fillId="5" borderId="2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/>
    </xf>
    <xf numFmtId="166" fontId="38" fillId="5" borderId="5" xfId="1" applyNumberFormat="1" applyFont="1" applyFill="1" applyBorder="1" applyAlignment="1">
      <alignment horizontal="center" wrapText="1"/>
    </xf>
    <xf numFmtId="165" fontId="6" fillId="2" borderId="3" xfId="0" applyNumberFormat="1" applyFont="1" applyFill="1" applyBorder="1" applyAlignment="1"/>
    <xf numFmtId="0" fontId="11" fillId="4" borderId="2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31" fillId="4" borderId="2" xfId="0" applyFont="1" applyFill="1" applyBorder="1" applyAlignment="1">
      <alignment vertical="center" wrapText="1"/>
    </xf>
    <xf numFmtId="0" fontId="29" fillId="4" borderId="2" xfId="0" applyNumberFormat="1" applyFont="1" applyFill="1" applyBorder="1" applyAlignment="1">
      <alignment horizontal="left" vertical="center" wrapText="1"/>
    </xf>
    <xf numFmtId="4" fontId="25" fillId="4" borderId="2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vertical="center" wrapText="1"/>
    </xf>
    <xf numFmtId="0" fontId="41" fillId="5" borderId="0" xfId="0" applyFont="1" applyFill="1" applyAlignment="1">
      <alignment horizontal="center" vertical="center" wrapText="1"/>
    </xf>
    <xf numFmtId="0" fontId="41" fillId="5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4" fontId="24" fillId="4" borderId="2" xfId="0" applyNumberFormat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41" fillId="5" borderId="2" xfId="0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vertical="top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vertical="top" wrapText="1"/>
    </xf>
    <xf numFmtId="2" fontId="29" fillId="4" borderId="2" xfId="0" applyNumberFormat="1" applyFont="1" applyFill="1" applyBorder="1" applyAlignment="1">
      <alignment horizontal="left" vertical="center" wrapText="1"/>
    </xf>
    <xf numFmtId="2" fontId="34" fillId="5" borderId="2" xfId="0" applyNumberFormat="1" applyFont="1" applyFill="1" applyBorder="1" applyAlignment="1">
      <alignment horizontal="left" vertical="center" wrapText="1"/>
    </xf>
    <xf numFmtId="2" fontId="29" fillId="4" borderId="2" xfId="0" applyNumberFormat="1" applyFont="1" applyFill="1" applyBorder="1" applyAlignment="1">
      <alignment wrapText="1"/>
    </xf>
    <xf numFmtId="0" fontId="42" fillId="5" borderId="2" xfId="0" applyFont="1" applyFill="1" applyBorder="1" applyAlignment="1">
      <alignment horizont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9" fillId="5" borderId="2" xfId="0" applyFont="1" applyFill="1" applyBorder="1"/>
    <xf numFmtId="0" fontId="43" fillId="5" borderId="2" xfId="0" applyFont="1" applyFill="1" applyBorder="1" applyAlignment="1">
      <alignment vertical="top" wrapText="1"/>
    </xf>
    <xf numFmtId="0" fontId="44" fillId="5" borderId="2" xfId="0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34" fillId="5" borderId="5" xfId="0" applyFont="1" applyFill="1" applyBorder="1" applyAlignment="1">
      <alignment horizontal="center" wrapText="1"/>
    </xf>
    <xf numFmtId="0" fontId="39" fillId="5" borderId="5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45" fillId="5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wrapText="1"/>
    </xf>
    <xf numFmtId="0" fontId="46" fillId="5" borderId="2" xfId="0" applyFont="1" applyFill="1" applyBorder="1" applyAlignment="1">
      <alignment vertical="top" wrapText="1"/>
    </xf>
    <xf numFmtId="0" fontId="41" fillId="5" borderId="2" xfId="0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left" vertical="center" wrapText="1"/>
    </xf>
    <xf numFmtId="0" fontId="47" fillId="5" borderId="2" xfId="0" applyFont="1" applyFill="1" applyBorder="1" applyAlignment="1">
      <alignment vertical="top" wrapText="1"/>
    </xf>
    <xf numFmtId="0" fontId="29" fillId="0" borderId="2" xfId="0" applyFont="1" applyBorder="1" applyAlignment="1">
      <alignment wrapText="1"/>
    </xf>
    <xf numFmtId="0" fontId="49" fillId="6" borderId="2" xfId="0" applyFont="1" applyFill="1" applyBorder="1" applyAlignment="1">
      <alignment horizontal="left" wrapText="1"/>
    </xf>
    <xf numFmtId="0" fontId="11" fillId="10" borderId="2" xfId="0" applyFont="1" applyFill="1" applyBorder="1" applyAlignment="1">
      <alignment horizontal="center" vertical="center" wrapText="1"/>
    </xf>
    <xf numFmtId="0" fontId="48" fillId="10" borderId="2" xfId="0" applyFont="1" applyFill="1" applyBorder="1" applyAlignment="1">
      <alignment wrapText="1"/>
    </xf>
    <xf numFmtId="4" fontId="19" fillId="1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vertical="center" wrapText="1"/>
    </xf>
    <xf numFmtId="0" fontId="29" fillId="4" borderId="2" xfId="0" applyFont="1" applyFill="1" applyBorder="1" applyAlignment="1">
      <alignment horizontal="left" vertical="center"/>
    </xf>
    <xf numFmtId="0" fontId="50" fillId="5" borderId="3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left" vertical="center" wrapText="1"/>
    </xf>
    <xf numFmtId="0" fontId="31" fillId="5" borderId="2" xfId="0" applyFont="1" applyFill="1" applyBorder="1" applyAlignment="1">
      <alignment vertical="top" wrapText="1"/>
    </xf>
    <xf numFmtId="49" fontId="5" fillId="5" borderId="2" xfId="0" applyNumberFormat="1" applyFont="1" applyFill="1" applyBorder="1" applyAlignment="1">
      <alignment horizontal="center"/>
    </xf>
    <xf numFmtId="4" fontId="18" fillId="4" borderId="2" xfId="0" applyNumberFormat="1" applyFont="1" applyFill="1" applyBorder="1"/>
    <xf numFmtId="49" fontId="29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29" fillId="4" borderId="2" xfId="0" applyNumberFormat="1" applyFont="1" applyFill="1" applyBorder="1" applyAlignment="1">
      <alignment wrapText="1"/>
    </xf>
    <xf numFmtId="4" fontId="29" fillId="4" borderId="2" xfId="0" applyNumberFormat="1" applyFont="1" applyFill="1" applyBorder="1"/>
    <xf numFmtId="4" fontId="29" fillId="4" borderId="2" xfId="0" applyNumberFormat="1" applyFont="1" applyFill="1" applyBorder="1" applyAlignment="1">
      <alignment horizontal="center" vertical="center" wrapText="1"/>
    </xf>
    <xf numFmtId="2" fontId="29" fillId="5" borderId="2" xfId="0" applyNumberFormat="1" applyFont="1" applyFill="1" applyBorder="1" applyAlignment="1">
      <alignment horizontal="left" vertical="center" wrapText="1"/>
    </xf>
    <xf numFmtId="4" fontId="29" fillId="4" borderId="2" xfId="0" applyNumberFormat="1" applyFont="1" applyFill="1" applyBorder="1" applyAlignment="1">
      <alignment horizontal="center" vertical="center"/>
    </xf>
    <xf numFmtId="2" fontId="0" fillId="5" borderId="2" xfId="0" applyNumberFormat="1" applyFill="1" applyBorder="1"/>
    <xf numFmtId="0" fontId="0" fillId="5" borderId="0" xfId="0" applyFill="1"/>
    <xf numFmtId="0" fontId="46" fillId="4" borderId="2" xfId="0" applyFont="1" applyFill="1" applyBorder="1" applyAlignment="1">
      <alignment horizontal="center" vertical="center" wrapText="1"/>
    </xf>
    <xf numFmtId="0" fontId="51" fillId="0" borderId="0" xfId="0" applyFont="1"/>
    <xf numFmtId="0" fontId="7" fillId="0" borderId="0" xfId="0" applyFont="1"/>
    <xf numFmtId="0" fontId="51" fillId="0" borderId="1" xfId="0" applyFont="1" applyBorder="1"/>
    <xf numFmtId="0" fontId="51" fillId="0" borderId="2" xfId="0" applyFont="1" applyBorder="1" applyAlignment="1">
      <alignment horizontal="center" wrapText="1"/>
    </xf>
    <xf numFmtId="0" fontId="51" fillId="3" borderId="2" xfId="0" applyFont="1" applyFill="1" applyBorder="1" applyAlignment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wrapText="1"/>
    </xf>
    <xf numFmtId="49" fontId="11" fillId="0" borderId="2" xfId="0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49" fontId="6" fillId="9" borderId="2" xfId="0" applyNumberFormat="1" applyFont="1" applyFill="1" applyBorder="1" applyAlignment="1">
      <alignment horizontal="center" wrapText="1"/>
    </xf>
    <xf numFmtId="0" fontId="7" fillId="9" borderId="2" xfId="0" applyFont="1" applyFill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/>
    <xf numFmtId="49" fontId="5" fillId="5" borderId="2" xfId="0" applyNumberFormat="1" applyFont="1" applyFill="1" applyBorder="1" applyAlignment="1">
      <alignment horizontal="center" wrapText="1"/>
    </xf>
    <xf numFmtId="2" fontId="51" fillId="0" borderId="2" xfId="0" applyNumberFormat="1" applyFont="1" applyBorder="1"/>
    <xf numFmtId="0" fontId="11" fillId="2" borderId="2" xfId="0" applyFont="1" applyFill="1" applyBorder="1"/>
    <xf numFmtId="4" fontId="54" fillId="4" borderId="2" xfId="0" applyNumberFormat="1" applyFont="1" applyFill="1" applyBorder="1" applyAlignment="1">
      <alignment horizontal="center" vertical="center"/>
    </xf>
    <xf numFmtId="0" fontId="11" fillId="8" borderId="2" xfId="0" applyFont="1" applyFill="1" applyBorder="1"/>
    <xf numFmtId="49" fontId="11" fillId="8" borderId="2" xfId="0" applyNumberFormat="1" applyFont="1" applyFill="1" applyBorder="1" applyAlignment="1">
      <alignment horizontal="center"/>
    </xf>
    <xf numFmtId="0" fontId="11" fillId="7" borderId="2" xfId="0" applyFont="1" applyFill="1" applyBorder="1"/>
    <xf numFmtId="49" fontId="6" fillId="7" borderId="2" xfId="0" applyNumberFormat="1" applyFont="1" applyFill="1" applyBorder="1" applyAlignment="1">
      <alignment horizontal="center"/>
    </xf>
    <xf numFmtId="0" fontId="11" fillId="4" borderId="2" xfId="0" applyFont="1" applyFill="1" applyBorder="1"/>
    <xf numFmtId="49" fontId="12" fillId="4" borderId="2" xfId="0" applyNumberFormat="1" applyFont="1" applyFill="1" applyBorder="1" applyAlignment="1">
      <alignment horizontal="center"/>
    </xf>
    <xf numFmtId="0" fontId="11" fillId="3" borderId="2" xfId="0" applyFont="1" applyFill="1" applyBorder="1"/>
    <xf numFmtId="49" fontId="5" fillId="3" borderId="2" xfId="0" applyNumberFormat="1" applyFont="1" applyFill="1" applyBorder="1" applyAlignment="1">
      <alignment horizontal="center" wrapText="1"/>
    </xf>
    <xf numFmtId="2" fontId="51" fillId="0" borderId="2" xfId="0" applyNumberFormat="1" applyFont="1" applyFill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4" fontId="11" fillId="2" borderId="2" xfId="0" applyNumberFormat="1" applyFont="1" applyFill="1" applyBorder="1" applyAlignment="1">
      <alignment horizontal="center" vertical="center"/>
    </xf>
    <xf numFmtId="4" fontId="55" fillId="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4" fontId="56" fillId="4" borderId="2" xfId="0" applyNumberFormat="1" applyFont="1" applyFill="1" applyBorder="1" applyAlignment="1">
      <alignment horizontal="center" vertical="center"/>
    </xf>
    <xf numFmtId="4" fontId="55" fillId="0" borderId="2" xfId="0" applyNumberFormat="1" applyFont="1" applyBorder="1" applyAlignment="1">
      <alignment horizontal="center" vertical="center"/>
    </xf>
    <xf numFmtId="4" fontId="5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9" fontId="45" fillId="5" borderId="2" xfId="0" applyNumberFormat="1" applyFont="1" applyFill="1" applyBorder="1" applyAlignment="1">
      <alignment horizontal="center"/>
    </xf>
    <xf numFmtId="0" fontId="51" fillId="5" borderId="2" xfId="0" applyFont="1" applyFill="1" applyBorder="1" applyAlignment="1">
      <alignment wrapText="1"/>
    </xf>
    <xf numFmtId="49" fontId="57" fillId="4" borderId="2" xfId="0" applyNumberFormat="1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 vertical="center"/>
    </xf>
    <xf numFmtId="2" fontId="51" fillId="4" borderId="2" xfId="0" applyNumberFormat="1" applyFont="1" applyFill="1" applyBorder="1"/>
    <xf numFmtId="4" fontId="58" fillId="0" borderId="2" xfId="0" applyNumberFormat="1" applyFont="1" applyFill="1" applyBorder="1" applyAlignment="1">
      <alignment horizontal="center" vertical="center"/>
    </xf>
    <xf numFmtId="4" fontId="58" fillId="5" borderId="2" xfId="0" applyNumberFormat="1" applyFont="1" applyFill="1" applyBorder="1" applyAlignment="1">
      <alignment horizontal="center" vertical="center"/>
    </xf>
    <xf numFmtId="2" fontId="51" fillId="5" borderId="2" xfId="0" applyNumberFormat="1" applyFont="1" applyFill="1" applyBorder="1"/>
    <xf numFmtId="49" fontId="5" fillId="4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 vertical="center"/>
    </xf>
    <xf numFmtId="4" fontId="59" fillId="0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/>
    <xf numFmtId="0" fontId="6" fillId="5" borderId="2" xfId="0" applyFont="1" applyFill="1" applyBorder="1"/>
    <xf numFmtId="0" fontId="6" fillId="4" borderId="2" xfId="0" applyFont="1" applyFill="1" applyBorder="1"/>
    <xf numFmtId="0" fontId="11" fillId="9" borderId="2" xfId="0" applyFont="1" applyFill="1" applyBorder="1"/>
    <xf numFmtId="0" fontId="51" fillId="5" borderId="2" xfId="0" applyFont="1" applyFill="1" applyBorder="1"/>
    <xf numFmtId="0" fontId="12" fillId="5" borderId="2" xfId="0" applyFont="1" applyFill="1" applyBorder="1" applyAlignment="1">
      <alignment horizontal="center"/>
    </xf>
    <xf numFmtId="4" fontId="56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4" fontId="58" fillId="4" borderId="2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/>
    </xf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10" borderId="2" xfId="0" applyFont="1" applyFill="1" applyBorder="1"/>
    <xf numFmtId="0" fontId="11" fillId="10" borderId="2" xfId="0" applyFont="1" applyFill="1" applyBorder="1" applyAlignment="1">
      <alignment horizontal="center"/>
    </xf>
    <xf numFmtId="49" fontId="60" fillId="5" borderId="2" xfId="0" applyNumberFormat="1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>
      <alignment horizontal="left" vertical="center" wrapText="1"/>
    </xf>
    <xf numFmtId="4" fontId="18" fillId="4" borderId="2" xfId="0" applyNumberFormat="1" applyFont="1" applyFill="1" applyBorder="1" applyAlignment="1">
      <alignment horizontal="center"/>
    </xf>
    <xf numFmtId="4" fontId="54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" fontId="58" fillId="0" borderId="2" xfId="0" applyNumberFormat="1" applyFont="1" applyBorder="1" applyAlignment="1">
      <alignment horizontal="center" vertical="center"/>
    </xf>
    <xf numFmtId="0" fontId="61" fillId="0" borderId="0" xfId="0" applyFont="1"/>
    <xf numFmtId="0" fontId="62" fillId="0" borderId="0" xfId="0" applyFont="1"/>
    <xf numFmtId="0" fontId="56" fillId="0" borderId="0" xfId="0" applyFont="1"/>
    <xf numFmtId="0" fontId="63" fillId="0" borderId="0" xfId="0" applyFont="1"/>
    <xf numFmtId="0" fontId="63" fillId="0" borderId="1" xfId="0" applyFont="1" applyBorder="1"/>
    <xf numFmtId="4" fontId="64" fillId="9" borderId="5" xfId="0" applyNumberFormat="1" applyFont="1" applyFill="1" applyBorder="1" applyAlignment="1">
      <alignment horizontal="center" vertical="center" wrapText="1"/>
    </xf>
    <xf numFmtId="4" fontId="64" fillId="5" borderId="2" xfId="0" applyNumberFormat="1" applyFont="1" applyFill="1" applyBorder="1" applyAlignment="1">
      <alignment horizontal="center" vertical="center" wrapText="1"/>
    </xf>
    <xf numFmtId="4" fontId="65" fillId="4" borderId="2" xfId="0" applyNumberFormat="1" applyFont="1" applyFill="1" applyBorder="1" applyAlignment="1">
      <alignment horizontal="center" vertical="center"/>
    </xf>
    <xf numFmtId="4" fontId="58" fillId="2" borderId="2" xfId="0" applyNumberFormat="1" applyFont="1" applyFill="1" applyBorder="1" applyAlignment="1">
      <alignment horizontal="center" vertical="center"/>
    </xf>
    <xf numFmtId="4" fontId="64" fillId="8" borderId="2" xfId="0" applyNumberFormat="1" applyFont="1" applyFill="1" applyBorder="1" applyAlignment="1">
      <alignment horizontal="center" vertical="center"/>
    </xf>
    <xf numFmtId="4" fontId="64" fillId="7" borderId="2" xfId="0" applyNumberFormat="1" applyFont="1" applyFill="1" applyBorder="1" applyAlignment="1">
      <alignment horizontal="center" vertical="center"/>
    </xf>
    <xf numFmtId="4" fontId="64" fillId="5" borderId="2" xfId="0" applyNumberFormat="1" applyFont="1" applyFill="1" applyBorder="1" applyAlignment="1">
      <alignment horizontal="center" vertical="center"/>
    </xf>
    <xf numFmtId="4" fontId="64" fillId="4" borderId="2" xfId="0" applyNumberFormat="1" applyFont="1" applyFill="1" applyBorder="1" applyAlignment="1">
      <alignment horizontal="center" vertical="center"/>
    </xf>
    <xf numFmtId="4" fontId="64" fillId="3" borderId="2" xfId="0" applyNumberFormat="1" applyFont="1" applyFill="1" applyBorder="1" applyAlignment="1">
      <alignment horizontal="center" vertical="center"/>
    </xf>
    <xf numFmtId="4" fontId="64" fillId="0" borderId="2" xfId="0" applyNumberFormat="1" applyFont="1" applyFill="1" applyBorder="1" applyAlignment="1">
      <alignment horizontal="center" vertical="center"/>
    </xf>
    <xf numFmtId="4" fontId="63" fillId="0" borderId="2" xfId="0" applyNumberFormat="1" applyFont="1" applyFill="1" applyBorder="1" applyAlignment="1">
      <alignment horizontal="center" vertical="center"/>
    </xf>
    <xf numFmtId="4" fontId="63" fillId="0" borderId="2" xfId="0" applyNumberFormat="1" applyFont="1" applyBorder="1" applyAlignment="1">
      <alignment horizontal="center" vertical="center"/>
    </xf>
    <xf numFmtId="4" fontId="66" fillId="0" borderId="2" xfId="0" applyNumberFormat="1" applyFont="1" applyBorder="1" applyAlignment="1">
      <alignment horizontal="center" vertical="center"/>
    </xf>
    <xf numFmtId="4" fontId="67" fillId="5" borderId="2" xfId="0" applyNumberFormat="1" applyFont="1" applyFill="1" applyBorder="1" applyAlignment="1">
      <alignment horizontal="center" vertical="center" wrapText="1"/>
    </xf>
    <xf numFmtId="4" fontId="67" fillId="0" borderId="2" xfId="0" applyNumberFormat="1" applyFont="1" applyFill="1" applyBorder="1" applyAlignment="1">
      <alignment horizontal="center" vertical="center" wrapText="1"/>
    </xf>
    <xf numFmtId="4" fontId="67" fillId="4" borderId="2" xfId="0" applyNumberFormat="1" applyFont="1" applyFill="1" applyBorder="1" applyAlignment="1">
      <alignment horizontal="center" vertical="center" wrapText="1"/>
    </xf>
    <xf numFmtId="4" fontId="68" fillId="4" borderId="2" xfId="0" applyNumberFormat="1" applyFont="1" applyFill="1" applyBorder="1" applyAlignment="1">
      <alignment horizontal="center" vertical="center" wrapText="1"/>
    </xf>
    <xf numFmtId="4" fontId="56" fillId="0" borderId="2" xfId="0" applyNumberFormat="1" applyFont="1" applyFill="1" applyBorder="1" applyAlignment="1">
      <alignment horizontal="center" vertical="center"/>
    </xf>
    <xf numFmtId="4" fontId="69" fillId="0" borderId="2" xfId="0" applyNumberFormat="1" applyFont="1" applyFill="1" applyBorder="1" applyAlignment="1">
      <alignment horizontal="center" vertical="center"/>
    </xf>
    <xf numFmtId="4" fontId="64" fillId="6" borderId="2" xfId="0" applyNumberFormat="1" applyFont="1" applyFill="1" applyBorder="1" applyAlignment="1">
      <alignment horizontal="center" vertical="center"/>
    </xf>
    <xf numFmtId="4" fontId="64" fillId="10" borderId="2" xfId="0" applyNumberFormat="1" applyFont="1" applyFill="1" applyBorder="1" applyAlignment="1">
      <alignment horizontal="center" vertical="center"/>
    </xf>
    <xf numFmtId="4" fontId="64" fillId="6" borderId="2" xfId="0" applyNumberFormat="1" applyFont="1" applyFill="1" applyBorder="1" applyAlignment="1">
      <alignment horizontal="center"/>
    </xf>
    <xf numFmtId="2" fontId="69" fillId="2" borderId="2" xfId="0" applyNumberFormat="1" applyFont="1" applyFill="1" applyBorder="1"/>
    <xf numFmtId="0" fontId="61" fillId="0" borderId="2" xfId="0" applyFont="1" applyBorder="1"/>
    <xf numFmtId="0" fontId="61" fillId="0" borderId="0" xfId="0" applyFont="1" applyBorder="1"/>
    <xf numFmtId="0" fontId="11" fillId="9" borderId="0" xfId="0" applyFont="1" applyFill="1" applyAlignment="1">
      <alignment horizontal="center"/>
    </xf>
    <xf numFmtId="49" fontId="12" fillId="0" borderId="2" xfId="0" applyNumberFormat="1" applyFont="1" applyBorder="1" applyAlignment="1">
      <alignment horizontal="center" wrapText="1"/>
    </xf>
    <xf numFmtId="4" fontId="18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/>
    </xf>
    <xf numFmtId="0" fontId="29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center" vertical="center"/>
    </xf>
    <xf numFmtId="0" fontId="29" fillId="4" borderId="2" xfId="0" applyFont="1" applyFill="1" applyBorder="1" applyAlignment="1">
      <alignment wrapText="1"/>
    </xf>
    <xf numFmtId="0" fontId="39" fillId="5" borderId="2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left" wrapText="1"/>
    </xf>
    <xf numFmtId="49" fontId="29" fillId="0" borderId="7" xfId="0" applyNumberFormat="1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4" fontId="29" fillId="0" borderId="2" xfId="0" applyNumberFormat="1" applyFont="1" applyBorder="1" applyAlignment="1">
      <alignment horizontal="center" vertical="center"/>
    </xf>
    <xf numFmtId="0" fontId="57" fillId="0" borderId="2" xfId="0" applyFont="1" applyBorder="1" applyAlignment="1">
      <alignment horizontal="center"/>
    </xf>
    <xf numFmtId="4" fontId="59" fillId="0" borderId="2" xfId="0" applyNumberFormat="1" applyFont="1" applyBorder="1" applyAlignment="1">
      <alignment horizontal="center" vertical="center"/>
    </xf>
    <xf numFmtId="4" fontId="25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/>
    <xf numFmtId="49" fontId="13" fillId="0" borderId="2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wrapText="1"/>
    </xf>
    <xf numFmtId="1" fontId="11" fillId="0" borderId="2" xfId="0" applyNumberFormat="1" applyFont="1" applyBorder="1" applyAlignment="1">
      <alignment wrapText="1"/>
    </xf>
    <xf numFmtId="49" fontId="5" fillId="0" borderId="2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 wrapText="1"/>
    </xf>
    <xf numFmtId="1" fontId="9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/>
    </xf>
    <xf numFmtId="165" fontId="6" fillId="2" borderId="3" xfId="0" applyNumberFormat="1" applyFont="1" applyFill="1" applyBorder="1"/>
    <xf numFmtId="1" fontId="8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wrapText="1"/>
    </xf>
    <xf numFmtId="165" fontId="10" fillId="2" borderId="0" xfId="0" applyNumberFormat="1" applyFont="1" applyFill="1" applyAlignment="1">
      <alignment wrapText="1"/>
    </xf>
    <xf numFmtId="165" fontId="10" fillId="2" borderId="0" xfId="0" applyNumberFormat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165" fontId="11" fillId="2" borderId="0" xfId="0" applyNumberFormat="1" applyFont="1" applyFill="1"/>
    <xf numFmtId="0" fontId="27" fillId="0" borderId="0" xfId="0" applyFont="1" applyAlignment="1"/>
    <xf numFmtId="4" fontId="19" fillId="4" borderId="5" xfId="0" applyNumberFormat="1" applyFont="1" applyFill="1" applyBorder="1" applyAlignment="1">
      <alignment horizontal="center" vertical="center" wrapText="1"/>
    </xf>
    <xf numFmtId="4" fontId="18" fillId="4" borderId="5" xfId="0" applyNumberFormat="1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0" applyFont="1"/>
    <xf numFmtId="0" fontId="71" fillId="0" borderId="1" xfId="0" applyFont="1" applyBorder="1"/>
    <xf numFmtId="0" fontId="71" fillId="9" borderId="0" xfId="0" applyFont="1" applyFill="1" applyBorder="1" applyAlignment="1">
      <alignment horizontal="center"/>
    </xf>
    <xf numFmtId="0" fontId="71" fillId="5" borderId="2" xfId="0" applyFont="1" applyFill="1" applyBorder="1"/>
    <xf numFmtId="0" fontId="71" fillId="2" borderId="2" xfId="0" applyFont="1" applyFill="1" applyBorder="1"/>
    <xf numFmtId="0" fontId="71" fillId="8" borderId="2" xfId="0" applyFont="1" applyFill="1" applyBorder="1"/>
    <xf numFmtId="0" fontId="71" fillId="7" borderId="2" xfId="0" applyFont="1" applyFill="1" applyBorder="1"/>
    <xf numFmtId="0" fontId="71" fillId="4" borderId="2" xfId="0" applyFont="1" applyFill="1" applyBorder="1"/>
    <xf numFmtId="0" fontId="71" fillId="3" borderId="2" xfId="0" applyFont="1" applyFill="1" applyBorder="1"/>
    <xf numFmtId="0" fontId="71" fillId="0" borderId="2" xfId="0" applyFont="1" applyFill="1" applyBorder="1"/>
    <xf numFmtId="0" fontId="71" fillId="0" borderId="2" xfId="0" applyFont="1" applyBorder="1"/>
    <xf numFmtId="0" fontId="17" fillId="5" borderId="2" xfId="0" applyFont="1" applyFill="1" applyBorder="1"/>
    <xf numFmtId="0" fontId="71" fillId="6" borderId="2" xfId="0" applyFont="1" applyFill="1" applyBorder="1"/>
    <xf numFmtId="0" fontId="71" fillId="10" borderId="2" xfId="0" applyFont="1" applyFill="1" applyBorder="1"/>
    <xf numFmtId="0" fontId="70" fillId="6" borderId="2" xfId="0" applyFont="1" applyFill="1" applyBorder="1"/>
    <xf numFmtId="0" fontId="70" fillId="0" borderId="2" xfId="0" applyFont="1" applyFill="1" applyBorder="1"/>
    <xf numFmtId="0" fontId="70" fillId="0" borderId="2" xfId="0" applyFont="1" applyBorder="1"/>
    <xf numFmtId="0" fontId="70" fillId="0" borderId="0" xfId="0" applyFont="1" applyBorder="1"/>
    <xf numFmtId="0" fontId="72" fillId="0" borderId="2" xfId="0" applyFont="1" applyBorder="1" applyAlignment="1">
      <alignment horizontal="center" vertical="center" textRotation="90" wrapText="1"/>
    </xf>
    <xf numFmtId="0" fontId="71" fillId="0" borderId="2" xfId="0" applyFont="1" applyBorder="1" applyAlignment="1">
      <alignment wrapText="1"/>
    </xf>
    <xf numFmtId="49" fontId="17" fillId="9" borderId="2" xfId="0" applyNumberFormat="1" applyFont="1" applyFill="1" applyBorder="1" applyAlignment="1">
      <alignment horizontal="center" wrapText="1"/>
    </xf>
    <xf numFmtId="49" fontId="17" fillId="5" borderId="2" xfId="0" applyNumberFormat="1" applyFont="1" applyFill="1" applyBorder="1" applyAlignment="1">
      <alignment horizontal="center" wrapText="1"/>
    </xf>
    <xf numFmtId="49" fontId="71" fillId="0" borderId="2" xfId="0" applyNumberFormat="1" applyFont="1" applyFill="1" applyBorder="1" applyAlignment="1">
      <alignment horizontal="center" wrapText="1"/>
    </xf>
    <xf numFmtId="49" fontId="71" fillId="8" borderId="2" xfId="0" applyNumberFormat="1" applyFont="1" applyFill="1" applyBorder="1" applyAlignment="1">
      <alignment horizontal="center"/>
    </xf>
    <xf numFmtId="49" fontId="17" fillId="7" borderId="2" xfId="0" applyNumberFormat="1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/>
    </xf>
    <xf numFmtId="49" fontId="71" fillId="4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 wrapText="1"/>
    </xf>
    <xf numFmtId="49" fontId="71" fillId="0" borderId="2" xfId="0" applyNumberFormat="1" applyFont="1" applyFill="1" applyBorder="1" applyAlignment="1">
      <alignment horizontal="center"/>
    </xf>
    <xf numFmtId="49" fontId="72" fillId="4" borderId="2" xfId="0" applyNumberFormat="1" applyFont="1" applyFill="1" applyBorder="1" applyAlignment="1">
      <alignment horizontal="center" vertical="center"/>
    </xf>
    <xf numFmtId="0" fontId="71" fillId="0" borderId="2" xfId="0" applyFont="1" applyBorder="1" applyAlignment="1">
      <alignment horizontal="center"/>
    </xf>
    <xf numFmtId="49" fontId="73" fillId="4" borderId="2" xfId="0" applyNumberFormat="1" applyFont="1" applyFill="1" applyBorder="1" applyAlignment="1">
      <alignment horizontal="center"/>
    </xf>
    <xf numFmtId="0" fontId="73" fillId="0" borderId="2" xfId="0" applyFont="1" applyFill="1" applyBorder="1" applyAlignment="1">
      <alignment horizontal="center"/>
    </xf>
    <xf numFmtId="49" fontId="74" fillId="5" borderId="2" xfId="0" applyNumberFormat="1" applyFont="1" applyFill="1" applyBorder="1" applyAlignment="1">
      <alignment horizontal="center" vertical="center"/>
    </xf>
    <xf numFmtId="49" fontId="17" fillId="4" borderId="2" xfId="0" applyNumberFormat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71" fillId="0" borderId="2" xfId="0" applyFont="1" applyFill="1" applyBorder="1" applyAlignment="1">
      <alignment horizontal="center"/>
    </xf>
    <xf numFmtId="0" fontId="71" fillId="4" borderId="2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49" fontId="17" fillId="5" borderId="2" xfId="0" applyNumberFormat="1" applyFont="1" applyFill="1" applyBorder="1" applyAlignment="1">
      <alignment horizontal="center" vertical="center" wrapText="1"/>
    </xf>
    <xf numFmtId="49" fontId="71" fillId="4" borderId="2" xfId="0" applyNumberFormat="1" applyFont="1" applyFill="1" applyBorder="1" applyAlignment="1">
      <alignment horizontal="center" vertical="center" wrapText="1"/>
    </xf>
    <xf numFmtId="49" fontId="53" fillId="5" borderId="2" xfId="0" applyNumberFormat="1" applyFont="1" applyFill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0" fontId="71" fillId="8" borderId="2" xfId="0" applyFont="1" applyFill="1" applyBorder="1" applyAlignment="1">
      <alignment horizontal="center"/>
    </xf>
    <xf numFmtId="0" fontId="71" fillId="6" borderId="2" xfId="0" applyFont="1" applyFill="1" applyBorder="1" applyAlignment="1">
      <alignment horizontal="center"/>
    </xf>
    <xf numFmtId="0" fontId="71" fillId="10" borderId="2" xfId="0" applyFont="1" applyFill="1" applyBorder="1" applyAlignment="1">
      <alignment horizontal="center"/>
    </xf>
    <xf numFmtId="49" fontId="75" fillId="6" borderId="2" xfId="0" applyNumberFormat="1" applyFont="1" applyFill="1" applyBorder="1" applyAlignment="1">
      <alignment horizontal="center"/>
    </xf>
    <xf numFmtId="49" fontId="75" fillId="0" borderId="2" xfId="0" applyNumberFormat="1" applyFont="1" applyFill="1" applyBorder="1" applyAlignment="1">
      <alignment horizontal="center"/>
    </xf>
    <xf numFmtId="49" fontId="70" fillId="0" borderId="2" xfId="0" applyNumberFormat="1" applyFont="1" applyFill="1" applyBorder="1" applyAlignment="1">
      <alignment horizontal="center"/>
    </xf>
    <xf numFmtId="49" fontId="75" fillId="2" borderId="2" xfId="0" applyNumberFormat="1" applyFont="1" applyFill="1" applyBorder="1" applyAlignment="1">
      <alignment horizontal="center"/>
    </xf>
    <xf numFmtId="49" fontId="70" fillId="2" borderId="2" xfId="0" applyNumberFormat="1" applyFont="1" applyFill="1" applyBorder="1" applyAlignment="1">
      <alignment horizontal="center"/>
    </xf>
    <xf numFmtId="1" fontId="75" fillId="0" borderId="2" xfId="0" applyNumberFormat="1" applyFont="1" applyFill="1" applyBorder="1" applyAlignment="1">
      <alignment horizontal="center"/>
    </xf>
    <xf numFmtId="1" fontId="70" fillId="0" borderId="2" xfId="0" applyNumberFormat="1" applyFont="1" applyFill="1" applyBorder="1" applyAlignment="1">
      <alignment horizontal="center"/>
    </xf>
    <xf numFmtId="1" fontId="70" fillId="2" borderId="0" xfId="0" applyNumberFormat="1" applyFont="1" applyFill="1" applyBorder="1" applyAlignment="1">
      <alignment horizontal="center"/>
    </xf>
    <xf numFmtId="0" fontId="76" fillId="0" borderId="0" xfId="0" applyFont="1" applyAlignment="1"/>
    <xf numFmtId="14" fontId="77" fillId="0" borderId="2" xfId="0" applyNumberFormat="1" applyFont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2" fontId="18" fillId="5" borderId="2" xfId="0" applyNumberFormat="1" applyFont="1" applyFill="1" applyBorder="1" applyAlignment="1">
      <alignment horizontal="center" vertical="center"/>
    </xf>
    <xf numFmtId="4" fontId="18" fillId="7" borderId="2" xfId="0" applyNumberFormat="1" applyFont="1" applyFill="1" applyBorder="1" applyAlignment="1">
      <alignment horizontal="center" vertical="center"/>
    </xf>
    <xf numFmtId="2" fontId="18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left" vertical="center" wrapText="1"/>
    </xf>
    <xf numFmtId="4" fontId="25" fillId="7" borderId="2" xfId="0" applyNumberFormat="1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wrapText="1"/>
    </xf>
    <xf numFmtId="4" fontId="18" fillId="8" borderId="2" xfId="0" applyNumberFormat="1" applyFont="1" applyFill="1" applyBorder="1" applyAlignment="1">
      <alignment horizontal="center" vertical="center"/>
    </xf>
    <xf numFmtId="2" fontId="18" fillId="8" borderId="2" xfId="0" applyNumberFormat="1" applyFont="1" applyFill="1" applyBorder="1" applyAlignment="1">
      <alignment horizontal="center" vertical="center"/>
    </xf>
    <xf numFmtId="2" fontId="19" fillId="5" borderId="2" xfId="0" applyNumberFormat="1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horizontal="center" vertical="center"/>
    </xf>
    <xf numFmtId="2" fontId="44" fillId="5" borderId="2" xfId="0" applyNumberFormat="1" applyFont="1" applyFill="1" applyBorder="1"/>
    <xf numFmtId="2" fontId="78" fillId="5" borderId="2" xfId="0" applyNumberFormat="1" applyFont="1" applyFill="1" applyBorder="1"/>
    <xf numFmtId="0" fontId="78" fillId="5" borderId="2" xfId="0" applyFont="1" applyFill="1" applyBorder="1"/>
    <xf numFmtId="0" fontId="78" fillId="5" borderId="0" xfId="0" applyFont="1" applyFill="1"/>
    <xf numFmtId="0" fontId="25" fillId="5" borderId="2" xfId="0" applyNumberFormat="1" applyFont="1" applyFill="1" applyBorder="1" applyAlignment="1">
      <alignment horizontal="left" vertical="center" wrapText="1"/>
    </xf>
    <xf numFmtId="4" fontId="6" fillId="2" borderId="2" xfId="0" applyNumberFormat="1" applyFont="1" applyFill="1" applyBorder="1" applyAlignment="1"/>
    <xf numFmtId="4" fontId="7" fillId="2" borderId="2" xfId="0" applyNumberFormat="1" applyFont="1" applyFill="1" applyBorder="1" applyAlignment="1"/>
    <xf numFmtId="4" fontId="0" fillId="0" borderId="2" xfId="0" applyNumberFormat="1" applyBorder="1"/>
    <xf numFmtId="4" fontId="61" fillId="0" borderId="2" xfId="0" applyNumberFormat="1" applyFont="1" applyBorder="1"/>
    <xf numFmtId="4" fontId="7" fillId="2" borderId="2" xfId="0" applyNumberFormat="1" applyFont="1" applyFill="1" applyBorder="1"/>
    <xf numFmtId="0" fontId="70" fillId="11" borderId="2" xfId="0" applyFont="1" applyFill="1" applyBorder="1"/>
    <xf numFmtId="49" fontId="17" fillId="11" borderId="2" xfId="0" applyNumberFormat="1" applyFont="1" applyFill="1" applyBorder="1" applyAlignment="1">
      <alignment horizontal="center" wrapText="1"/>
    </xf>
    <xf numFmtId="0" fontId="5" fillId="11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wrapText="1"/>
    </xf>
    <xf numFmtId="4" fontId="6" fillId="11" borderId="2" xfId="0" applyNumberFormat="1" applyFont="1" applyFill="1" applyBorder="1" applyAlignment="1"/>
    <xf numFmtId="4" fontId="7" fillId="11" borderId="2" xfId="0" applyNumberFormat="1" applyFont="1" applyFill="1" applyBorder="1" applyAlignment="1"/>
    <xf numFmtId="4" fontId="0" fillId="11" borderId="2" xfId="0" applyNumberFormat="1" applyFill="1" applyBorder="1"/>
    <xf numFmtId="4" fontId="61" fillId="11" borderId="2" xfId="0" applyNumberFormat="1" applyFont="1" applyFill="1" applyBorder="1"/>
    <xf numFmtId="49" fontId="17" fillId="11" borderId="2" xfId="0" applyNumberFormat="1" applyFont="1" applyFill="1" applyBorder="1" applyAlignment="1">
      <alignment horizontal="center"/>
    </xf>
    <xf numFmtId="0" fontId="43" fillId="11" borderId="2" xfId="0" applyFont="1" applyFill="1" applyBorder="1" applyAlignment="1">
      <alignment vertical="top" wrapText="1"/>
    </xf>
    <xf numFmtId="0" fontId="22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left" vertical="center" wrapText="1"/>
    </xf>
    <xf numFmtId="49" fontId="74" fillId="11" borderId="2" xfId="0" applyNumberFormat="1" applyFont="1" applyFill="1" applyBorder="1" applyAlignment="1">
      <alignment horizontal="center" vertical="center"/>
    </xf>
    <xf numFmtId="0" fontId="42" fillId="11" borderId="2" xfId="0" applyFont="1" applyFill="1" applyBorder="1" applyAlignment="1">
      <alignment horizontal="center" vertical="center" wrapText="1"/>
    </xf>
    <xf numFmtId="0" fontId="25" fillId="11" borderId="2" xfId="0" applyNumberFormat="1" applyFont="1" applyFill="1" applyBorder="1" applyAlignment="1">
      <alignment horizontal="left" vertical="center" wrapText="1"/>
    </xf>
    <xf numFmtId="4" fontId="18" fillId="11" borderId="2" xfId="0" applyNumberFormat="1" applyFont="1" applyFill="1" applyBorder="1" applyAlignment="1">
      <alignment horizontal="center" vertical="center"/>
    </xf>
    <xf numFmtId="0" fontId="20" fillId="0" borderId="2" xfId="0" applyFont="1" applyBorder="1"/>
    <xf numFmtId="4" fontId="19" fillId="2" borderId="2" xfId="0" applyNumberFormat="1" applyFont="1" applyFill="1" applyBorder="1" applyAlignment="1"/>
    <xf numFmtId="0" fontId="20" fillId="0" borderId="0" xfId="0" applyFont="1"/>
    <xf numFmtId="0" fontId="20" fillId="12" borderId="2" xfId="0" applyFont="1" applyFill="1" applyBorder="1"/>
    <xf numFmtId="0" fontId="29" fillId="12" borderId="2" xfId="0" applyFont="1" applyFill="1" applyBorder="1" applyAlignment="1">
      <alignment vertical="center" wrapText="1"/>
    </xf>
    <xf numFmtId="4" fontId="18" fillId="12" borderId="2" xfId="0" applyNumberFormat="1" applyFont="1" applyFill="1" applyBorder="1" applyAlignment="1"/>
    <xf numFmtId="4" fontId="20" fillId="12" borderId="2" xfId="0" applyNumberFormat="1" applyFont="1" applyFill="1" applyBorder="1"/>
    <xf numFmtId="4" fontId="18" fillId="12" borderId="2" xfId="0" applyNumberFormat="1" applyFont="1" applyFill="1" applyBorder="1" applyAlignment="1">
      <alignment horizontal="center" vertical="center"/>
    </xf>
    <xf numFmtId="0" fontId="41" fillId="11" borderId="2" xfId="0" applyFont="1" applyFill="1" applyBorder="1" applyAlignment="1">
      <alignment horizontal="center" vertical="center" wrapText="1"/>
    </xf>
    <xf numFmtId="0" fontId="19" fillId="12" borderId="0" xfId="0" applyFont="1" applyFill="1" applyBorder="1" applyAlignment="1">
      <alignment horizontal="center" vertical="center" wrapText="1"/>
    </xf>
    <xf numFmtId="49" fontId="19" fillId="12" borderId="2" xfId="0" applyNumberFormat="1" applyFont="1" applyFill="1" applyBorder="1" applyAlignment="1">
      <alignment horizontal="center"/>
    </xf>
    <xf numFmtId="0" fontId="71" fillId="5" borderId="2" xfId="0" applyFont="1" applyFill="1" applyBorder="1" applyAlignment="1">
      <alignment vertical="center"/>
    </xf>
    <xf numFmtId="49" fontId="17" fillId="5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71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vertical="center"/>
    </xf>
    <xf numFmtId="2" fontId="51" fillId="0" borderId="2" xfId="0" applyNumberFormat="1" applyFont="1" applyBorder="1" applyAlignment="1">
      <alignment vertical="center"/>
    </xf>
    <xf numFmtId="2" fontId="51" fillId="0" borderId="2" xfId="0" applyNumberFormat="1" applyFont="1" applyFill="1" applyBorder="1" applyAlignment="1">
      <alignment vertical="center"/>
    </xf>
    <xf numFmtId="2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5" fillId="5" borderId="2" xfId="0" applyFont="1" applyFill="1" applyBorder="1" applyAlignment="1">
      <alignment vertical="center" wrapText="1"/>
    </xf>
    <xf numFmtId="0" fontId="71" fillId="7" borderId="2" xfId="0" applyFont="1" applyFill="1" applyBorder="1" applyAlignment="1">
      <alignment vertical="center"/>
    </xf>
    <xf numFmtId="49" fontId="17" fillId="7" borderId="2" xfId="0" applyNumberFormat="1" applyFont="1" applyFill="1" applyBorder="1" applyAlignment="1">
      <alignment horizontal="center" vertical="center"/>
    </xf>
    <xf numFmtId="49" fontId="53" fillId="5" borderId="2" xfId="0" applyNumberFormat="1" applyFont="1" applyFill="1" applyBorder="1" applyAlignment="1">
      <alignment horizontal="center" vertical="center"/>
    </xf>
    <xf numFmtId="0" fontId="51" fillId="5" borderId="2" xfId="0" applyFont="1" applyFill="1" applyBorder="1" applyAlignment="1">
      <alignment vertical="center" wrapText="1"/>
    </xf>
    <xf numFmtId="0" fontId="40" fillId="5" borderId="2" xfId="0" applyFont="1" applyFill="1" applyBorder="1" applyAlignment="1">
      <alignment vertical="center" wrapText="1"/>
    </xf>
    <xf numFmtId="2" fontId="51" fillId="5" borderId="2" xfId="0" applyNumberFormat="1" applyFont="1" applyFill="1" applyBorder="1" applyAlignment="1">
      <alignment vertical="center"/>
    </xf>
    <xf numFmtId="2" fontId="0" fillId="5" borderId="2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17" fillId="5" borderId="2" xfId="0" applyFont="1" applyFill="1" applyBorder="1" applyAlignment="1">
      <alignment vertical="center"/>
    </xf>
    <xf numFmtId="0" fontId="43" fillId="5" borderId="2" xfId="0" applyFont="1" applyFill="1" applyBorder="1" applyAlignment="1">
      <alignment vertical="center" wrapText="1"/>
    </xf>
    <xf numFmtId="2" fontId="44" fillId="0" borderId="2" xfId="0" applyNumberFormat="1" applyFont="1" applyBorder="1" applyAlignment="1">
      <alignment vertical="center"/>
    </xf>
    <xf numFmtId="2" fontId="78" fillId="0" borderId="2" xfId="0" applyNumberFormat="1" applyFont="1" applyBorder="1" applyAlignment="1">
      <alignment vertical="center"/>
    </xf>
    <xf numFmtId="0" fontId="78" fillId="0" borderId="2" xfId="0" applyFont="1" applyBorder="1" applyAlignment="1">
      <alignment vertical="center"/>
    </xf>
    <xf numFmtId="0" fontId="78" fillId="0" borderId="0" xfId="0" applyFont="1" applyAlignment="1">
      <alignment vertical="center"/>
    </xf>
    <xf numFmtId="2" fontId="44" fillId="5" borderId="2" xfId="0" applyNumberFormat="1" applyFont="1" applyFill="1" applyBorder="1" applyAlignment="1">
      <alignment vertical="center"/>
    </xf>
    <xf numFmtId="2" fontId="78" fillId="5" borderId="2" xfId="0" applyNumberFormat="1" applyFont="1" applyFill="1" applyBorder="1" applyAlignment="1">
      <alignment vertical="center"/>
    </xf>
    <xf numFmtId="0" fontId="78" fillId="5" borderId="2" xfId="0" applyFont="1" applyFill="1" applyBorder="1" applyAlignment="1">
      <alignment vertical="center"/>
    </xf>
    <xf numFmtId="0" fontId="78" fillId="5" borderId="0" xfId="0" applyFont="1" applyFill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vertical="center" wrapText="1"/>
    </xf>
    <xf numFmtId="0" fontId="51" fillId="5" borderId="2" xfId="0" applyFont="1" applyFill="1" applyBorder="1" applyAlignment="1">
      <alignment vertical="center"/>
    </xf>
    <xf numFmtId="0" fontId="26" fillId="9" borderId="2" xfId="0" applyFont="1" applyFill="1" applyBorder="1" applyAlignment="1">
      <alignment vertical="center"/>
    </xf>
    <xf numFmtId="0" fontId="34" fillId="5" borderId="2" xfId="0" applyFont="1" applyFill="1" applyBorder="1" applyAlignment="1">
      <alignment horizontal="center" vertical="center"/>
    </xf>
    <xf numFmtId="0" fontId="47" fillId="5" borderId="2" xfId="0" applyFont="1" applyFill="1" applyBorder="1" applyAlignment="1">
      <alignment vertical="center" wrapText="1"/>
    </xf>
    <xf numFmtId="0" fontId="34" fillId="5" borderId="2" xfId="0" applyFont="1" applyFill="1" applyBorder="1" applyAlignment="1">
      <alignment vertical="center"/>
    </xf>
    <xf numFmtId="0" fontId="38" fillId="5" borderId="2" xfId="0" applyFont="1" applyFill="1" applyBorder="1" applyAlignment="1">
      <alignment horizontal="left" vertical="center" wrapText="1"/>
    </xf>
    <xf numFmtId="0" fontId="29" fillId="5" borderId="2" xfId="0" applyFont="1" applyFill="1" applyBorder="1" applyAlignment="1">
      <alignment vertical="center"/>
    </xf>
    <xf numFmtId="0" fontId="32" fillId="5" borderId="2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2" fillId="3" borderId="5" xfId="0" applyFont="1" applyFill="1" applyBorder="1" applyAlignment="1">
      <alignment horizontal="center" vertical="center" wrapText="1"/>
    </xf>
    <xf numFmtId="0" fontId="52" fillId="3" borderId="8" xfId="0" applyFont="1" applyFill="1" applyBorder="1" applyAlignment="1">
      <alignment horizontal="center" vertical="center" wrapText="1"/>
    </xf>
    <xf numFmtId="0" fontId="52" fillId="3" borderId="6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1" fillId="0" borderId="7" xfId="0" applyFont="1" applyBorder="1" applyAlignment="1">
      <alignment horizontal="center"/>
    </xf>
    <xf numFmtId="0" fontId="71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79" fillId="0" borderId="5" xfId="0" applyFont="1" applyBorder="1" applyAlignment="1">
      <alignment horizontal="center"/>
    </xf>
    <xf numFmtId="0" fontId="79" fillId="0" borderId="8" xfId="0" applyFont="1" applyBorder="1" applyAlignment="1">
      <alignment horizontal="center"/>
    </xf>
    <xf numFmtId="0" fontId="79" fillId="0" borderId="6" xfId="0" applyFont="1" applyBorder="1" applyAlignment="1">
      <alignment horizont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</cellXfs>
  <cellStyles count="2">
    <cellStyle name="Звичайний_Додаток _ 3 зм_ни 4575" xfId="1" xr:uid="{00000000-0005-0000-0000-000000000000}"/>
    <cellStyle name="Обычный" xfId="0" builtinId="0"/>
  </cellStyles>
  <dxfs count="0"/>
  <tableStyles count="0" defaultTableStyle="TableStyleMedium9" defaultPivotStyle="PivotStyleLight16"/>
  <colors>
    <mruColors>
      <color rgb="FF6699FF"/>
      <color rgb="FFFFFF99"/>
      <color rgb="FFC7E6A4"/>
      <color rgb="FF99CC00"/>
      <color rgb="FFE0FFA3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D120-BD38-43C4-92E4-73FD63EE4160}">
  <sheetPr>
    <pageSetUpPr fitToPage="1"/>
  </sheetPr>
  <dimension ref="A1:AL1749"/>
  <sheetViews>
    <sheetView view="pageBreakPreview" zoomScale="60" zoomScaleNormal="60" workbookViewId="0">
      <pane ySplit="9" topLeftCell="A64" activePane="bottomLeft" state="frozen"/>
      <selection pane="bottomLeft" activeCell="G66" sqref="G66"/>
    </sheetView>
  </sheetViews>
  <sheetFormatPr defaultRowHeight="12.75" x14ac:dyDescent="0.2"/>
  <cols>
    <col min="1" max="1" width="8.7109375" customWidth="1"/>
    <col min="2" max="2" width="15.5703125" customWidth="1"/>
    <col min="3" max="3" width="37.28515625" customWidth="1"/>
    <col min="4" max="4" width="111.7109375" customWidth="1"/>
    <col min="5" max="7" width="28" customWidth="1"/>
    <col min="8" max="8" width="28.5703125" customWidth="1"/>
    <col min="9" max="9" width="29.28515625" hidden="1" customWidth="1"/>
    <col min="10" max="10" width="24.85546875" hidden="1" customWidth="1"/>
    <col min="11" max="11" width="23.140625" hidden="1" customWidth="1"/>
    <col min="12" max="12" width="21" hidden="1" customWidth="1"/>
    <col min="13" max="13" width="21.140625" hidden="1" customWidth="1"/>
    <col min="14" max="14" width="19.28515625" hidden="1" customWidth="1"/>
    <col min="15" max="15" width="17.5703125" hidden="1" customWidth="1"/>
    <col min="16" max="16" width="21.28515625" hidden="1" customWidth="1"/>
    <col min="17" max="17" width="13.42578125" hidden="1" customWidth="1"/>
    <col min="18" max="18" width="11" hidden="1" customWidth="1"/>
    <col min="19" max="19" width="12.42578125" hidden="1" customWidth="1"/>
    <col min="20" max="20" width="14.28515625" hidden="1" customWidth="1"/>
    <col min="21" max="21" width="14.5703125" hidden="1" customWidth="1"/>
    <col min="22" max="22" width="25" hidden="1" customWidth="1"/>
    <col min="23" max="23" width="26.7109375" customWidth="1"/>
    <col min="24" max="24" width="27.7109375" customWidth="1"/>
    <col min="25" max="25" width="15.28515625" customWidth="1"/>
    <col min="26" max="26" width="14.85546875" customWidth="1"/>
  </cols>
  <sheetData>
    <row r="1" spans="1:38" ht="9" customHeight="1" x14ac:dyDescent="0.25">
      <c r="D1" s="2"/>
      <c r="E1" s="89"/>
      <c r="F1" s="89"/>
      <c r="G1" s="89"/>
    </row>
    <row r="2" spans="1:38" ht="0.75" customHeight="1" x14ac:dyDescent="0.25">
      <c r="D2" s="33"/>
      <c r="E2" s="89"/>
      <c r="F2" s="89"/>
      <c r="G2" s="89"/>
    </row>
    <row r="3" spans="1:38" ht="6.75" hidden="1" customHeight="1" x14ac:dyDescent="0.25">
      <c r="C3" t="s">
        <v>1</v>
      </c>
      <c r="D3" s="2"/>
      <c r="E3" s="89"/>
      <c r="F3" s="89"/>
      <c r="G3" s="89"/>
      <c r="H3" s="89"/>
      <c r="I3" s="89"/>
    </row>
    <row r="4" spans="1:38" ht="20.25" x14ac:dyDescent="0.3">
      <c r="A4" s="218"/>
      <c r="B4" s="219"/>
      <c r="C4" s="219"/>
      <c r="D4" s="219"/>
      <c r="E4" s="219"/>
      <c r="F4" s="219"/>
      <c r="G4" s="219"/>
      <c r="H4" s="219"/>
      <c r="I4" s="79"/>
      <c r="J4" s="79"/>
      <c r="K4" s="219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</row>
    <row r="5" spans="1:38" ht="42.75" customHeight="1" x14ac:dyDescent="0.35">
      <c r="A5" s="218"/>
      <c r="B5" s="521" t="s">
        <v>151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</row>
    <row r="6" spans="1:38" ht="30.75" customHeight="1" x14ac:dyDescent="0.35">
      <c r="A6" s="218"/>
      <c r="B6" s="522" t="s">
        <v>68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218"/>
      <c r="P6" s="218"/>
      <c r="Q6" s="218"/>
      <c r="R6" s="523"/>
      <c r="S6" s="523"/>
      <c r="T6" s="523"/>
      <c r="U6" s="523"/>
      <c r="V6" s="523"/>
      <c r="W6" s="524" t="s">
        <v>195</v>
      </c>
      <c r="X6" s="524"/>
      <c r="Y6" s="524"/>
      <c r="Z6" s="524"/>
      <c r="AA6" s="524"/>
    </row>
    <row r="7" spans="1:38" ht="39.75" customHeight="1" x14ac:dyDescent="0.35">
      <c r="A7" s="220"/>
      <c r="B7" s="521" t="s">
        <v>67</v>
      </c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220"/>
      <c r="P7" s="220"/>
      <c r="Q7" s="220"/>
      <c r="R7" s="220"/>
      <c r="S7" s="220"/>
      <c r="T7" s="220"/>
      <c r="U7" s="220"/>
      <c r="V7" s="220" t="s">
        <v>3</v>
      </c>
      <c r="W7" s="220"/>
      <c r="X7" s="220"/>
      <c r="Y7" s="218"/>
      <c r="Z7" s="218"/>
      <c r="AA7" s="218"/>
    </row>
    <row r="8" spans="1:38" ht="51.75" customHeight="1" x14ac:dyDescent="0.2">
      <c r="A8" s="530" t="s">
        <v>2</v>
      </c>
      <c r="B8" s="90" t="s">
        <v>1</v>
      </c>
      <c r="C8" s="221" t="s">
        <v>33</v>
      </c>
      <c r="D8" s="532" t="s">
        <v>69</v>
      </c>
      <c r="E8" s="533" t="s">
        <v>122</v>
      </c>
      <c r="F8" s="534"/>
      <c r="G8" s="535"/>
      <c r="H8" s="536" t="s">
        <v>34</v>
      </c>
      <c r="I8" s="538" t="s">
        <v>147</v>
      </c>
      <c r="J8" s="222"/>
      <c r="K8" s="525" t="s">
        <v>166</v>
      </c>
      <c r="L8" s="526"/>
      <c r="M8" s="526"/>
      <c r="N8" s="526"/>
      <c r="O8" s="526"/>
      <c r="P8" s="526"/>
      <c r="Q8" s="526"/>
      <c r="R8" s="526"/>
      <c r="S8" s="526"/>
      <c r="T8" s="526"/>
      <c r="U8" s="527"/>
      <c r="V8" s="519" t="s">
        <v>173</v>
      </c>
      <c r="W8" s="528" t="s">
        <v>172</v>
      </c>
      <c r="X8" s="519" t="s">
        <v>4</v>
      </c>
      <c r="Y8" s="519" t="s">
        <v>143</v>
      </c>
      <c r="Z8" s="519" t="s">
        <v>144</v>
      </c>
      <c r="AA8" s="223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83.75" customHeight="1" x14ac:dyDescent="0.25">
      <c r="A9" s="531"/>
      <c r="B9" s="224"/>
      <c r="C9" s="225" t="s">
        <v>32</v>
      </c>
      <c r="D9" s="532"/>
      <c r="E9" s="289" t="s">
        <v>121</v>
      </c>
      <c r="F9" s="289" t="s">
        <v>123</v>
      </c>
      <c r="G9" s="227" t="s">
        <v>120</v>
      </c>
      <c r="H9" s="537"/>
      <c r="I9" s="539"/>
      <c r="J9" s="228"/>
      <c r="K9" s="229" t="s">
        <v>1</v>
      </c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520"/>
      <c r="W9" s="529"/>
      <c r="X9" s="520"/>
      <c r="Y9" s="520"/>
      <c r="Z9" s="520"/>
      <c r="AA9" s="223"/>
      <c r="AB9" s="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60.75" customHeight="1" x14ac:dyDescent="0.3">
      <c r="A10" s="321">
        <v>1</v>
      </c>
      <c r="B10" s="230" t="s">
        <v>10</v>
      </c>
      <c r="C10" s="122" t="s">
        <v>53</v>
      </c>
      <c r="D10" s="231"/>
      <c r="E10" s="123">
        <f>E11</f>
        <v>0</v>
      </c>
      <c r="F10" s="123"/>
      <c r="G10" s="123">
        <f t="shared" ref="G10:X10" si="0">G11</f>
        <v>3150000</v>
      </c>
      <c r="H10" s="123">
        <f t="shared" si="0"/>
        <v>0</v>
      </c>
      <c r="I10" s="123">
        <f t="shared" si="0"/>
        <v>0</v>
      </c>
      <c r="J10" s="123">
        <f t="shared" si="0"/>
        <v>0</v>
      </c>
      <c r="K10" s="123">
        <f t="shared" si="0"/>
        <v>0</v>
      </c>
      <c r="L10" s="123">
        <f t="shared" si="0"/>
        <v>0</v>
      </c>
      <c r="M10" s="123">
        <f t="shared" si="0"/>
        <v>0</v>
      </c>
      <c r="N10" s="123">
        <f t="shared" si="0"/>
        <v>0</v>
      </c>
      <c r="O10" s="123">
        <f t="shared" si="0"/>
        <v>0</v>
      </c>
      <c r="P10" s="123">
        <f t="shared" si="0"/>
        <v>0</v>
      </c>
      <c r="Q10" s="123">
        <f t="shared" si="0"/>
        <v>0</v>
      </c>
      <c r="R10" s="123">
        <f t="shared" si="0"/>
        <v>0</v>
      </c>
      <c r="S10" s="123">
        <f t="shared" si="0"/>
        <v>0</v>
      </c>
      <c r="T10" s="123">
        <f t="shared" si="0"/>
        <v>0</v>
      </c>
      <c r="U10" s="123">
        <f t="shared" si="0"/>
        <v>0</v>
      </c>
      <c r="V10" s="123">
        <f t="shared" si="0"/>
        <v>0</v>
      </c>
      <c r="W10" s="123">
        <f t="shared" si="0"/>
        <v>0</v>
      </c>
      <c r="X10" s="123">
        <f t="shared" si="0"/>
        <v>0</v>
      </c>
      <c r="Y10" s="232"/>
      <c r="Z10" s="232">
        <f>W10*100/G10</f>
        <v>0</v>
      </c>
      <c r="AA10" s="223"/>
      <c r="AB10" s="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12.5" customHeight="1" x14ac:dyDescent="0.3">
      <c r="A11" s="233">
        <v>2</v>
      </c>
      <c r="B11" s="234" t="s">
        <v>116</v>
      </c>
      <c r="C11" s="49" t="s">
        <v>114</v>
      </c>
      <c r="D11" s="171"/>
      <c r="E11" s="50">
        <f>SUM(E12)</f>
        <v>0</v>
      </c>
      <c r="F11" s="50">
        <f t="shared" ref="F11:Z11" si="1">SUM(F12)</f>
        <v>0</v>
      </c>
      <c r="G11" s="50">
        <f t="shared" si="1"/>
        <v>3150000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Q11" s="50">
        <f t="shared" si="1"/>
        <v>0</v>
      </c>
      <c r="R11" s="50">
        <f t="shared" si="1"/>
        <v>0</v>
      </c>
      <c r="S11" s="50">
        <f t="shared" si="1"/>
        <v>0</v>
      </c>
      <c r="T11" s="50">
        <f t="shared" si="1"/>
        <v>0</v>
      </c>
      <c r="U11" s="50">
        <f t="shared" si="1"/>
        <v>0</v>
      </c>
      <c r="V11" s="50">
        <f t="shared" si="1"/>
        <v>0</v>
      </c>
      <c r="W11" s="50">
        <f t="shared" si="1"/>
        <v>0</v>
      </c>
      <c r="X11" s="50">
        <f t="shared" si="1"/>
        <v>0</v>
      </c>
      <c r="Y11" s="50">
        <f t="shared" si="1"/>
        <v>0</v>
      </c>
      <c r="Z11" s="50">
        <f t="shared" si="1"/>
        <v>0</v>
      </c>
      <c r="AA11" s="235"/>
      <c r="AB11" s="36"/>
      <c r="AC11" s="36"/>
      <c r="AD11" s="36"/>
      <c r="AE11" s="36"/>
      <c r="AF11" s="36"/>
      <c r="AG11" s="16"/>
      <c r="AH11" s="16"/>
      <c r="AI11" s="16"/>
      <c r="AJ11" s="16"/>
      <c r="AK11" s="16"/>
      <c r="AL11" s="16"/>
    </row>
    <row r="12" spans="1:38" ht="82.5" customHeight="1" x14ac:dyDescent="0.3">
      <c r="A12" s="236">
        <v>3</v>
      </c>
      <c r="B12" s="322" t="s">
        <v>20</v>
      </c>
      <c r="C12" s="19" t="s">
        <v>21</v>
      </c>
      <c r="D12" s="170" t="s">
        <v>167</v>
      </c>
      <c r="E12" s="323"/>
      <c r="F12" s="323"/>
      <c r="G12" s="323">
        <v>3150000</v>
      </c>
      <c r="H12" s="70">
        <f>I12+V12</f>
        <v>0</v>
      </c>
      <c r="I12" s="68"/>
      <c r="J12" s="232"/>
      <c r="K12" s="237"/>
      <c r="L12" s="70"/>
      <c r="M12" s="70"/>
      <c r="N12" s="70"/>
      <c r="O12" s="70"/>
      <c r="P12" s="70"/>
      <c r="Q12" s="70"/>
      <c r="R12" s="70"/>
      <c r="S12" s="70"/>
      <c r="T12" s="68"/>
      <c r="U12" s="68"/>
      <c r="V12" s="68">
        <f>J12+K12+L12</f>
        <v>0</v>
      </c>
      <c r="W12" s="70"/>
      <c r="X12" s="232">
        <f>E12-H12</f>
        <v>0</v>
      </c>
      <c r="Y12" s="232"/>
      <c r="Z12" s="232">
        <f t="shared" ref="Z12:Z13" si="2">W12*100/G12</f>
        <v>0</v>
      </c>
      <c r="AA12" s="235"/>
      <c r="AB12" s="36"/>
      <c r="AC12" s="36"/>
      <c r="AD12" s="36"/>
      <c r="AE12" s="36"/>
      <c r="AF12" s="36"/>
      <c r="AG12" s="16"/>
      <c r="AH12" s="16"/>
      <c r="AI12" s="16"/>
      <c r="AJ12" s="16"/>
      <c r="AK12" s="16"/>
      <c r="AL12" s="16"/>
    </row>
    <row r="13" spans="1:38" ht="39" customHeight="1" x14ac:dyDescent="0.35">
      <c r="A13" s="238">
        <v>4</v>
      </c>
      <c r="B13" s="239"/>
      <c r="C13" s="56"/>
      <c r="D13" s="57" t="s">
        <v>7</v>
      </c>
      <c r="E13" s="62">
        <f t="shared" ref="E13:X13" si="3">E10</f>
        <v>0</v>
      </c>
      <c r="F13" s="62">
        <f t="shared" si="3"/>
        <v>0</v>
      </c>
      <c r="G13" s="62">
        <f t="shared" si="3"/>
        <v>3150000</v>
      </c>
      <c r="H13" s="62">
        <f t="shared" si="3"/>
        <v>0</v>
      </c>
      <c r="I13" s="62">
        <f t="shared" si="3"/>
        <v>0</v>
      </c>
      <c r="J13" s="62">
        <f t="shared" si="3"/>
        <v>0</v>
      </c>
      <c r="K13" s="62">
        <f t="shared" si="3"/>
        <v>0</v>
      </c>
      <c r="L13" s="62">
        <f t="shared" si="3"/>
        <v>0</v>
      </c>
      <c r="M13" s="62">
        <f t="shared" si="3"/>
        <v>0</v>
      </c>
      <c r="N13" s="62">
        <f t="shared" si="3"/>
        <v>0</v>
      </c>
      <c r="O13" s="62">
        <f t="shared" si="3"/>
        <v>0</v>
      </c>
      <c r="P13" s="62">
        <f t="shared" si="3"/>
        <v>0</v>
      </c>
      <c r="Q13" s="62">
        <f t="shared" si="3"/>
        <v>0</v>
      </c>
      <c r="R13" s="62">
        <f t="shared" si="3"/>
        <v>0</v>
      </c>
      <c r="S13" s="62">
        <f t="shared" si="3"/>
        <v>0</v>
      </c>
      <c r="T13" s="62">
        <f t="shared" si="3"/>
        <v>0</v>
      </c>
      <c r="U13" s="62">
        <f t="shared" si="3"/>
        <v>0</v>
      </c>
      <c r="V13" s="62">
        <f t="shared" si="3"/>
        <v>0</v>
      </c>
      <c r="W13" s="62">
        <f t="shared" si="3"/>
        <v>0</v>
      </c>
      <c r="X13" s="62">
        <f t="shared" si="3"/>
        <v>0</v>
      </c>
      <c r="Y13" s="70"/>
      <c r="Z13" s="232">
        <f t="shared" si="2"/>
        <v>0</v>
      </c>
      <c r="AA13" s="235"/>
      <c r="AB13" s="36"/>
      <c r="AC13" s="36"/>
      <c r="AD13" s="36"/>
      <c r="AE13" s="36"/>
      <c r="AF13" s="36"/>
      <c r="AG13" s="16"/>
      <c r="AH13" s="16"/>
      <c r="AI13" s="16"/>
      <c r="AJ13" s="16"/>
      <c r="AK13" s="16"/>
      <c r="AL13" s="16"/>
    </row>
    <row r="14" spans="1:38" ht="48.75" customHeight="1" x14ac:dyDescent="0.35">
      <c r="A14" s="240">
        <v>5</v>
      </c>
      <c r="B14" s="241" t="s">
        <v>11</v>
      </c>
      <c r="C14" s="77" t="s">
        <v>35</v>
      </c>
      <c r="D14" s="53"/>
      <c r="E14" s="63">
        <f>E15+E20+E25+E27+E29+E33+E36+E18</f>
        <v>21850200</v>
      </c>
      <c r="F14" s="63">
        <f>F15+F20+F25+F27+F29+F33+F36+F18+F23</f>
        <v>6550000</v>
      </c>
      <c r="G14" s="63">
        <f>G15+G20+G25+G27+G29+G33+G36+G18+G23</f>
        <v>5550000</v>
      </c>
      <c r="H14" s="63">
        <f t="shared" ref="H14:X14" si="4">H15+H20+H25+H27+H29+H36+H33</f>
        <v>2587288.5299999998</v>
      </c>
      <c r="I14" s="63">
        <f t="shared" si="4"/>
        <v>780734</v>
      </c>
      <c r="J14" s="63">
        <f t="shared" si="4"/>
        <v>0</v>
      </c>
      <c r="K14" s="63">
        <f t="shared" si="4"/>
        <v>0</v>
      </c>
      <c r="L14" s="63">
        <f t="shared" si="4"/>
        <v>0</v>
      </c>
      <c r="M14" s="63">
        <f t="shared" si="4"/>
        <v>0</v>
      </c>
      <c r="N14" s="63">
        <f t="shared" si="4"/>
        <v>0</v>
      </c>
      <c r="O14" s="63">
        <f t="shared" si="4"/>
        <v>0</v>
      </c>
      <c r="P14" s="63">
        <f t="shared" si="4"/>
        <v>0</v>
      </c>
      <c r="Q14" s="63">
        <f t="shared" si="4"/>
        <v>0</v>
      </c>
      <c r="R14" s="63">
        <f t="shared" si="4"/>
        <v>0</v>
      </c>
      <c r="S14" s="63">
        <f t="shared" si="4"/>
        <v>0</v>
      </c>
      <c r="T14" s="63">
        <f t="shared" si="4"/>
        <v>0</v>
      </c>
      <c r="U14" s="63">
        <f t="shared" si="4"/>
        <v>0</v>
      </c>
      <c r="V14" s="63">
        <f>V15+V20+V25+V27+V29+V36+V33</f>
        <v>2304.56</v>
      </c>
      <c r="W14" s="63">
        <f t="shared" si="4"/>
        <v>2587288.5299999998</v>
      </c>
      <c r="X14" s="63">
        <f t="shared" si="4"/>
        <v>18662911.469999999</v>
      </c>
      <c r="Y14" s="70">
        <f>W14*100/E14</f>
        <v>11.841029052365652</v>
      </c>
      <c r="Z14" s="235"/>
      <c r="AA14" s="235"/>
      <c r="AB14" s="36"/>
      <c r="AC14" s="36"/>
      <c r="AD14" s="36"/>
      <c r="AE14" s="36"/>
      <c r="AF14" s="36"/>
      <c r="AG14" s="16"/>
      <c r="AH14" s="16"/>
      <c r="AI14" s="16"/>
      <c r="AJ14" s="16"/>
      <c r="AK14" s="16"/>
      <c r="AL14" s="16"/>
    </row>
    <row r="15" spans="1:38" ht="79.5" customHeight="1" x14ac:dyDescent="0.3">
      <c r="A15" s="233">
        <v>6</v>
      </c>
      <c r="B15" s="206" t="s">
        <v>57</v>
      </c>
      <c r="C15" s="91" t="s">
        <v>58</v>
      </c>
      <c r="D15" s="118"/>
      <c r="E15" s="67">
        <f>SUM(E16:E17)</f>
        <v>1974000</v>
      </c>
      <c r="F15" s="67">
        <f t="shared" ref="F15:Z15" si="5">SUM(F16:F17)</f>
        <v>0</v>
      </c>
      <c r="G15" s="67">
        <f t="shared" si="5"/>
        <v>0</v>
      </c>
      <c r="H15" s="67">
        <f t="shared" si="5"/>
        <v>155941.56</v>
      </c>
      <c r="I15" s="67">
        <f t="shared" si="5"/>
        <v>0</v>
      </c>
      <c r="J15" s="67">
        <f t="shared" si="5"/>
        <v>0</v>
      </c>
      <c r="K15" s="67">
        <f t="shared" si="5"/>
        <v>0</v>
      </c>
      <c r="L15" s="67">
        <f t="shared" si="5"/>
        <v>0</v>
      </c>
      <c r="M15" s="67">
        <f t="shared" si="5"/>
        <v>0</v>
      </c>
      <c r="N15" s="67">
        <f t="shared" si="5"/>
        <v>0</v>
      </c>
      <c r="O15" s="67">
        <f t="shared" si="5"/>
        <v>0</v>
      </c>
      <c r="P15" s="67">
        <f t="shared" si="5"/>
        <v>0</v>
      </c>
      <c r="Q15" s="67">
        <f t="shared" si="5"/>
        <v>0</v>
      </c>
      <c r="R15" s="67">
        <f t="shared" si="5"/>
        <v>0</v>
      </c>
      <c r="S15" s="67">
        <f t="shared" si="5"/>
        <v>0</v>
      </c>
      <c r="T15" s="67">
        <f t="shared" si="5"/>
        <v>0</v>
      </c>
      <c r="U15" s="67">
        <f t="shared" si="5"/>
        <v>0</v>
      </c>
      <c r="V15" s="67">
        <f t="shared" si="5"/>
        <v>2304.56</v>
      </c>
      <c r="W15" s="67">
        <f t="shared" si="5"/>
        <v>155941.56</v>
      </c>
      <c r="X15" s="67">
        <f t="shared" si="5"/>
        <v>1818058.44</v>
      </c>
      <c r="Y15" s="67">
        <f t="shared" si="5"/>
        <v>66.076932203389831</v>
      </c>
      <c r="Z15" s="67">
        <f t="shared" si="5"/>
        <v>0</v>
      </c>
      <c r="AA15" s="235"/>
      <c r="AB15" s="36"/>
      <c r="AC15" s="36"/>
      <c r="AD15" s="36"/>
      <c r="AE15" s="36"/>
      <c r="AF15" s="36"/>
      <c r="AG15" s="16"/>
      <c r="AH15" s="16"/>
      <c r="AI15" s="16"/>
      <c r="AJ15" s="16"/>
      <c r="AK15" s="16"/>
      <c r="AL15" s="16"/>
    </row>
    <row r="16" spans="1:38" ht="99.75" customHeight="1" x14ac:dyDescent="0.3">
      <c r="A16" s="242">
        <v>7</v>
      </c>
      <c r="B16" s="243" t="s">
        <v>6</v>
      </c>
      <c r="C16" s="147" t="s">
        <v>18</v>
      </c>
      <c r="D16" s="78" t="s">
        <v>131</v>
      </c>
      <c r="E16" s="70">
        <v>1738000</v>
      </c>
      <c r="F16" s="70"/>
      <c r="G16" s="70"/>
      <c r="H16" s="70">
        <f>I16+V16</f>
        <v>0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0">
        <f>J16+K16+L16</f>
        <v>0</v>
      </c>
      <c r="W16" s="71"/>
      <c r="X16" s="70">
        <f>E16-H16</f>
        <v>1738000</v>
      </c>
      <c r="Y16" s="70">
        <f t="shared" ref="Y16:Y26" si="6">W16*100/E16</f>
        <v>0</v>
      </c>
      <c r="Z16" s="235"/>
      <c r="AA16" s="235"/>
      <c r="AB16" s="36"/>
      <c r="AC16" s="36"/>
      <c r="AD16" s="36"/>
      <c r="AE16" s="36"/>
      <c r="AF16" s="36"/>
      <c r="AG16" s="16"/>
      <c r="AH16" s="16"/>
      <c r="AI16" s="16"/>
      <c r="AJ16" s="16"/>
      <c r="AK16" s="16"/>
      <c r="AL16" s="16"/>
    </row>
    <row r="17" spans="1:38" ht="112.5" customHeight="1" x14ac:dyDescent="0.3">
      <c r="A17" s="242">
        <v>8</v>
      </c>
      <c r="B17" s="243" t="s">
        <v>5</v>
      </c>
      <c r="C17" s="147" t="s">
        <v>0</v>
      </c>
      <c r="D17" s="78" t="s">
        <v>70</v>
      </c>
      <c r="E17" s="70">
        <v>236000</v>
      </c>
      <c r="F17" s="70"/>
      <c r="G17" s="70"/>
      <c r="H17" s="70">
        <f>153637+2304.56</f>
        <v>155941.56</v>
      </c>
      <c r="I17" s="71"/>
      <c r="J17" s="70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0">
        <v>2304.56</v>
      </c>
      <c r="W17" s="70">
        <f>153637+2304.56</f>
        <v>155941.56</v>
      </c>
      <c r="X17" s="70">
        <f>E17-H17</f>
        <v>80058.44</v>
      </c>
      <c r="Y17" s="70">
        <f>W17*100/E17</f>
        <v>66.076932203389831</v>
      </c>
      <c r="Z17" s="235"/>
      <c r="AA17" s="235"/>
      <c r="AB17" s="36"/>
      <c r="AC17" s="36"/>
      <c r="AD17" s="36"/>
      <c r="AE17" s="36"/>
      <c r="AF17" s="36"/>
      <c r="AG17" s="16"/>
      <c r="AH17" s="16"/>
      <c r="AI17" s="16"/>
      <c r="AJ17" s="16"/>
      <c r="AK17" s="16"/>
      <c r="AL17" s="16"/>
    </row>
    <row r="18" spans="1:38" ht="88.5" customHeight="1" x14ac:dyDescent="0.3">
      <c r="A18" s="233">
        <v>9</v>
      </c>
      <c r="B18" s="206" t="s">
        <v>140</v>
      </c>
      <c r="C18" s="157" t="s">
        <v>139</v>
      </c>
      <c r="D18" s="188"/>
      <c r="E18" s="67">
        <f>SUM(E19)</f>
        <v>600000</v>
      </c>
      <c r="F18" s="67">
        <f t="shared" ref="F18:Z18" si="7">SUM(F19)</f>
        <v>0</v>
      </c>
      <c r="G18" s="67">
        <f t="shared" si="7"/>
        <v>0</v>
      </c>
      <c r="H18" s="67">
        <f t="shared" si="7"/>
        <v>0</v>
      </c>
      <c r="I18" s="67">
        <f t="shared" si="7"/>
        <v>0</v>
      </c>
      <c r="J18" s="67">
        <f t="shared" si="7"/>
        <v>0</v>
      </c>
      <c r="K18" s="67">
        <f t="shared" si="7"/>
        <v>0</v>
      </c>
      <c r="L18" s="67">
        <f t="shared" si="7"/>
        <v>0</v>
      </c>
      <c r="M18" s="67">
        <f t="shared" si="7"/>
        <v>0</v>
      </c>
      <c r="N18" s="67">
        <f t="shared" si="7"/>
        <v>0</v>
      </c>
      <c r="O18" s="67">
        <f t="shared" si="7"/>
        <v>0</v>
      </c>
      <c r="P18" s="67">
        <f t="shared" si="7"/>
        <v>0</v>
      </c>
      <c r="Q18" s="67">
        <f t="shared" si="7"/>
        <v>0</v>
      </c>
      <c r="R18" s="67">
        <f t="shared" si="7"/>
        <v>0</v>
      </c>
      <c r="S18" s="67">
        <f t="shared" si="7"/>
        <v>0</v>
      </c>
      <c r="T18" s="67">
        <f t="shared" si="7"/>
        <v>0</v>
      </c>
      <c r="U18" s="67">
        <f t="shared" si="7"/>
        <v>0</v>
      </c>
      <c r="V18" s="67">
        <f t="shared" si="7"/>
        <v>0</v>
      </c>
      <c r="W18" s="67">
        <f t="shared" si="7"/>
        <v>0</v>
      </c>
      <c r="X18" s="67">
        <f t="shared" si="7"/>
        <v>600000</v>
      </c>
      <c r="Y18" s="67">
        <f t="shared" si="7"/>
        <v>0</v>
      </c>
      <c r="Z18" s="67">
        <f t="shared" si="7"/>
        <v>0</v>
      </c>
      <c r="AA18" s="235"/>
      <c r="AB18" s="36"/>
      <c r="AC18" s="36"/>
      <c r="AD18" s="36"/>
      <c r="AE18" s="36"/>
      <c r="AF18" s="36"/>
      <c r="AG18" s="16"/>
      <c r="AH18" s="16"/>
      <c r="AI18" s="16"/>
      <c r="AJ18" s="16"/>
      <c r="AK18" s="16"/>
      <c r="AL18" s="16"/>
    </row>
    <row r="19" spans="1:38" ht="90" customHeight="1" x14ac:dyDescent="0.3">
      <c r="A19" s="242">
        <v>10</v>
      </c>
      <c r="B19" s="243" t="s">
        <v>6</v>
      </c>
      <c r="C19" s="147" t="s">
        <v>18</v>
      </c>
      <c r="D19" s="78" t="s">
        <v>149</v>
      </c>
      <c r="E19" s="70">
        <v>600000</v>
      </c>
      <c r="F19" s="70"/>
      <c r="G19" s="70"/>
      <c r="H19" s="70">
        <f>I19+V19</f>
        <v>0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0">
        <f>J19+K19+L19</f>
        <v>0</v>
      </c>
      <c r="W19" s="71"/>
      <c r="X19" s="70">
        <f>E19-H19</f>
        <v>600000</v>
      </c>
      <c r="Y19" s="70">
        <f t="shared" si="6"/>
        <v>0</v>
      </c>
      <c r="Z19" s="235"/>
      <c r="AA19" s="235"/>
      <c r="AB19" s="36"/>
      <c r="AC19" s="36"/>
      <c r="AD19" s="36"/>
      <c r="AE19" s="36"/>
      <c r="AF19" s="36"/>
      <c r="AG19" s="16"/>
      <c r="AH19" s="16"/>
      <c r="AI19" s="16"/>
      <c r="AJ19" s="16"/>
      <c r="AK19" s="16"/>
      <c r="AL19" s="16"/>
    </row>
    <row r="20" spans="1:38" ht="99.75" customHeight="1" x14ac:dyDescent="0.3">
      <c r="A20" s="244">
        <v>11</v>
      </c>
      <c r="B20" s="245" t="s">
        <v>23</v>
      </c>
      <c r="C20" s="124" t="s">
        <v>22</v>
      </c>
      <c r="D20" s="86"/>
      <c r="E20" s="64">
        <f>SUM(E21:E22)</f>
        <v>3126000</v>
      </c>
      <c r="F20" s="64">
        <f t="shared" ref="F20:Z20" si="8">SUM(F21:F22)</f>
        <v>0</v>
      </c>
      <c r="G20" s="64">
        <f t="shared" si="8"/>
        <v>0</v>
      </c>
      <c r="H20" s="64">
        <f t="shared" si="8"/>
        <v>1295375.9699999997</v>
      </c>
      <c r="I20" s="64">
        <f t="shared" si="8"/>
        <v>299743</v>
      </c>
      <c r="J20" s="64">
        <f t="shared" si="8"/>
        <v>0</v>
      </c>
      <c r="K20" s="64">
        <f t="shared" si="8"/>
        <v>0</v>
      </c>
      <c r="L20" s="64">
        <f t="shared" si="8"/>
        <v>0</v>
      </c>
      <c r="M20" s="64">
        <f t="shared" si="8"/>
        <v>0</v>
      </c>
      <c r="N20" s="64">
        <f t="shared" si="8"/>
        <v>0</v>
      </c>
      <c r="O20" s="64">
        <f t="shared" si="8"/>
        <v>0</v>
      </c>
      <c r="P20" s="64">
        <f t="shared" si="8"/>
        <v>0</v>
      </c>
      <c r="Q20" s="64">
        <f t="shared" si="8"/>
        <v>0</v>
      </c>
      <c r="R20" s="64">
        <f t="shared" si="8"/>
        <v>0</v>
      </c>
      <c r="S20" s="64">
        <f t="shared" si="8"/>
        <v>0</v>
      </c>
      <c r="T20" s="64">
        <f t="shared" si="8"/>
        <v>0</v>
      </c>
      <c r="U20" s="64">
        <f t="shared" si="8"/>
        <v>0</v>
      </c>
      <c r="V20" s="64">
        <f t="shared" si="8"/>
        <v>0</v>
      </c>
      <c r="W20" s="64">
        <f t="shared" si="8"/>
        <v>1295375.9699999997</v>
      </c>
      <c r="X20" s="64">
        <f t="shared" si="8"/>
        <v>1830624.0300000003</v>
      </c>
      <c r="Y20" s="64">
        <f t="shared" si="8"/>
        <v>42.527116546290209</v>
      </c>
      <c r="Z20" s="64">
        <f t="shared" si="8"/>
        <v>0</v>
      </c>
      <c r="AA20" s="235"/>
      <c r="AB20" s="36"/>
      <c r="AC20" s="36"/>
      <c r="AD20" s="36"/>
      <c r="AE20" s="36"/>
      <c r="AF20" s="36"/>
      <c r="AG20" s="16"/>
      <c r="AH20" s="16"/>
      <c r="AI20" s="16"/>
      <c r="AJ20" s="16"/>
      <c r="AK20" s="16"/>
      <c r="AL20" s="16"/>
    </row>
    <row r="21" spans="1:38" ht="88.5" customHeight="1" x14ac:dyDescent="0.3">
      <c r="A21" s="247">
        <v>12</v>
      </c>
      <c r="B21" s="324" t="s">
        <v>9</v>
      </c>
      <c r="C21" s="120" t="s">
        <v>17</v>
      </c>
      <c r="D21" s="325" t="s">
        <v>71</v>
      </c>
      <c r="E21" s="232">
        <f>2776000+270000</f>
        <v>3046000</v>
      </c>
      <c r="F21" s="232"/>
      <c r="G21" s="232"/>
      <c r="H21" s="232">
        <f>299743+17175+38600+565440+7463.82+126000+237815+3139.15</f>
        <v>1295375.9699999997</v>
      </c>
      <c r="I21" s="232">
        <v>299743</v>
      </c>
      <c r="J21" s="232"/>
      <c r="K21" s="70"/>
      <c r="L21" s="232"/>
      <c r="M21" s="232"/>
      <c r="N21" s="232"/>
      <c r="O21" s="232"/>
      <c r="P21" s="232"/>
      <c r="Q21" s="232"/>
      <c r="R21" s="326"/>
      <c r="S21" s="326"/>
      <c r="T21" s="326"/>
      <c r="U21" s="326"/>
      <c r="V21" s="232">
        <f>J21+K21+L21+M21+N21+O21+P21</f>
        <v>0</v>
      </c>
      <c r="W21" s="70">
        <f>299743+17175+38600+565440+7463.82+126000+237815+3139.15</f>
        <v>1295375.9699999997</v>
      </c>
      <c r="X21" s="232">
        <f>E21-H21</f>
        <v>1750624.0300000003</v>
      </c>
      <c r="Y21" s="70">
        <f>W21*100/E21</f>
        <v>42.527116546290209</v>
      </c>
      <c r="Z21" s="235"/>
      <c r="AA21" s="235"/>
      <c r="AB21" s="36"/>
      <c r="AC21" s="36"/>
      <c r="AD21" s="36"/>
      <c r="AE21" s="36"/>
      <c r="AF21" s="36"/>
      <c r="AG21" s="16"/>
      <c r="AH21" s="16"/>
      <c r="AI21" s="16"/>
      <c r="AJ21" s="16"/>
      <c r="AK21" s="16"/>
      <c r="AL21" s="16"/>
    </row>
    <row r="22" spans="1:38" ht="111" customHeight="1" x14ac:dyDescent="0.3">
      <c r="A22" s="247"/>
      <c r="B22" s="324" t="s">
        <v>9</v>
      </c>
      <c r="C22" s="120" t="s">
        <v>17</v>
      </c>
      <c r="D22" s="325" t="s">
        <v>176</v>
      </c>
      <c r="E22" s="232">
        <v>80000</v>
      </c>
      <c r="F22" s="232"/>
      <c r="G22" s="232"/>
      <c r="H22" s="232">
        <f>I22+V22</f>
        <v>0</v>
      </c>
      <c r="I22" s="232"/>
      <c r="J22" s="232"/>
      <c r="K22" s="70"/>
      <c r="L22" s="232"/>
      <c r="M22" s="232"/>
      <c r="N22" s="232"/>
      <c r="O22" s="232"/>
      <c r="P22" s="232"/>
      <c r="Q22" s="232"/>
      <c r="R22" s="326"/>
      <c r="S22" s="326"/>
      <c r="T22" s="326"/>
      <c r="U22" s="326"/>
      <c r="V22" s="232"/>
      <c r="W22" s="70"/>
      <c r="X22" s="232">
        <f>E22-H22</f>
        <v>80000</v>
      </c>
      <c r="Y22" s="70">
        <f t="shared" si="6"/>
        <v>0</v>
      </c>
      <c r="Z22" s="235"/>
      <c r="AA22" s="235"/>
      <c r="AB22" s="36"/>
      <c r="AC22" s="36"/>
      <c r="AD22" s="36"/>
      <c r="AE22" s="36"/>
      <c r="AF22" s="36"/>
      <c r="AG22" s="16"/>
      <c r="AH22" s="16"/>
      <c r="AI22" s="16"/>
      <c r="AJ22" s="16"/>
      <c r="AK22" s="16"/>
      <c r="AL22" s="16"/>
    </row>
    <row r="23" spans="1:38" ht="111" customHeight="1" x14ac:dyDescent="0.3">
      <c r="A23" s="233"/>
      <c r="B23" s="206" t="s">
        <v>177</v>
      </c>
      <c r="C23" s="49" t="s">
        <v>133</v>
      </c>
      <c r="D23" s="156"/>
      <c r="E23" s="69">
        <f>SUM(E24)</f>
        <v>0</v>
      </c>
      <c r="F23" s="69">
        <f t="shared" ref="F23:Z23" si="9">SUM(F24)</f>
        <v>2000000</v>
      </c>
      <c r="G23" s="69">
        <f t="shared" si="9"/>
        <v>2000000</v>
      </c>
      <c r="H23" s="69">
        <f t="shared" si="9"/>
        <v>0</v>
      </c>
      <c r="I23" s="69">
        <f t="shared" si="9"/>
        <v>0</v>
      </c>
      <c r="J23" s="69">
        <f t="shared" si="9"/>
        <v>0</v>
      </c>
      <c r="K23" s="69">
        <f t="shared" si="9"/>
        <v>0</v>
      </c>
      <c r="L23" s="69">
        <f t="shared" si="9"/>
        <v>0</v>
      </c>
      <c r="M23" s="69">
        <f t="shared" si="9"/>
        <v>0</v>
      </c>
      <c r="N23" s="69">
        <f t="shared" si="9"/>
        <v>0</v>
      </c>
      <c r="O23" s="69">
        <f t="shared" si="9"/>
        <v>0</v>
      </c>
      <c r="P23" s="69">
        <f t="shared" si="9"/>
        <v>0</v>
      </c>
      <c r="Q23" s="69">
        <f t="shared" si="9"/>
        <v>0</v>
      </c>
      <c r="R23" s="69">
        <f t="shared" si="9"/>
        <v>0</v>
      </c>
      <c r="S23" s="69">
        <f t="shared" si="9"/>
        <v>0</v>
      </c>
      <c r="T23" s="69">
        <f t="shared" si="9"/>
        <v>0</v>
      </c>
      <c r="U23" s="69">
        <f t="shared" si="9"/>
        <v>0</v>
      </c>
      <c r="V23" s="69">
        <f t="shared" si="9"/>
        <v>0</v>
      </c>
      <c r="W23" s="69">
        <f t="shared" si="9"/>
        <v>0</v>
      </c>
      <c r="X23" s="69">
        <f t="shared" si="9"/>
        <v>2000000</v>
      </c>
      <c r="Y23" s="69">
        <f t="shared" si="9"/>
        <v>0</v>
      </c>
      <c r="Z23" s="69">
        <f t="shared" si="9"/>
        <v>0</v>
      </c>
      <c r="AA23" s="235"/>
      <c r="AB23" s="36"/>
      <c r="AC23" s="36"/>
      <c r="AD23" s="36"/>
      <c r="AE23" s="36"/>
      <c r="AF23" s="36"/>
      <c r="AG23" s="16"/>
      <c r="AH23" s="16"/>
      <c r="AI23" s="16"/>
      <c r="AJ23" s="16"/>
      <c r="AK23" s="16"/>
      <c r="AL23" s="16"/>
    </row>
    <row r="24" spans="1:38" ht="111" customHeight="1" x14ac:dyDescent="0.4">
      <c r="A24" s="247"/>
      <c r="B24" s="208" t="s">
        <v>9</v>
      </c>
      <c r="C24" s="209" t="s">
        <v>17</v>
      </c>
      <c r="D24" s="327" t="s">
        <v>178</v>
      </c>
      <c r="E24" s="327"/>
      <c r="F24" s="212">
        <v>2000000</v>
      </c>
      <c r="G24" s="212">
        <v>2000000</v>
      </c>
      <c r="H24" s="211"/>
      <c r="I24" s="232"/>
      <c r="J24" s="232"/>
      <c r="K24" s="70"/>
      <c r="L24" s="232"/>
      <c r="M24" s="232"/>
      <c r="N24" s="232"/>
      <c r="O24" s="232"/>
      <c r="P24" s="232"/>
      <c r="Q24" s="232"/>
      <c r="R24" s="326"/>
      <c r="S24" s="326"/>
      <c r="T24" s="326"/>
      <c r="U24" s="326"/>
      <c r="V24" s="232"/>
      <c r="W24" s="70"/>
      <c r="X24" s="232">
        <f>F24-H24</f>
        <v>2000000</v>
      </c>
      <c r="Y24" s="70"/>
      <c r="Z24" s="235"/>
      <c r="AA24" s="235"/>
      <c r="AB24" s="36"/>
      <c r="AC24" s="36"/>
      <c r="AD24" s="36"/>
      <c r="AE24" s="36"/>
      <c r="AF24" s="36"/>
      <c r="AG24" s="16"/>
      <c r="AH24" s="16"/>
      <c r="AI24" s="16"/>
      <c r="AJ24" s="16"/>
      <c r="AK24" s="16"/>
      <c r="AL24" s="16"/>
    </row>
    <row r="25" spans="1:38" ht="39.75" customHeight="1" x14ac:dyDescent="0.3">
      <c r="A25" s="233">
        <v>13</v>
      </c>
      <c r="B25" s="234" t="s">
        <v>48</v>
      </c>
      <c r="C25" s="49" t="s">
        <v>49</v>
      </c>
      <c r="D25" s="130"/>
      <c r="E25" s="67">
        <f>SUM(E26)</f>
        <v>500000</v>
      </c>
      <c r="F25" s="67">
        <f t="shared" ref="F25:Z25" si="10">SUM(F26)</f>
        <v>0</v>
      </c>
      <c r="G25" s="67">
        <f t="shared" si="10"/>
        <v>0</v>
      </c>
      <c r="H25" s="67">
        <f t="shared" si="10"/>
        <v>0</v>
      </c>
      <c r="I25" s="67">
        <f t="shared" si="10"/>
        <v>0</v>
      </c>
      <c r="J25" s="67">
        <f t="shared" si="10"/>
        <v>0</v>
      </c>
      <c r="K25" s="67">
        <f t="shared" si="10"/>
        <v>0</v>
      </c>
      <c r="L25" s="67">
        <f t="shared" si="10"/>
        <v>0</v>
      </c>
      <c r="M25" s="67">
        <f t="shared" si="10"/>
        <v>0</v>
      </c>
      <c r="N25" s="67">
        <f t="shared" si="10"/>
        <v>0</v>
      </c>
      <c r="O25" s="67">
        <f t="shared" si="10"/>
        <v>0</v>
      </c>
      <c r="P25" s="67">
        <f t="shared" si="10"/>
        <v>0</v>
      </c>
      <c r="Q25" s="67">
        <f t="shared" si="10"/>
        <v>0</v>
      </c>
      <c r="R25" s="67">
        <f t="shared" si="10"/>
        <v>0</v>
      </c>
      <c r="S25" s="67">
        <f t="shared" si="10"/>
        <v>0</v>
      </c>
      <c r="T25" s="67">
        <f t="shared" si="10"/>
        <v>0</v>
      </c>
      <c r="U25" s="67">
        <f t="shared" si="10"/>
        <v>0</v>
      </c>
      <c r="V25" s="67">
        <f t="shared" si="10"/>
        <v>0</v>
      </c>
      <c r="W25" s="67">
        <f t="shared" si="10"/>
        <v>0</v>
      </c>
      <c r="X25" s="67">
        <f t="shared" si="10"/>
        <v>500000</v>
      </c>
      <c r="Y25" s="67">
        <f t="shared" si="10"/>
        <v>0</v>
      </c>
      <c r="Z25" s="67">
        <f t="shared" si="10"/>
        <v>0</v>
      </c>
      <c r="AA25" s="235"/>
      <c r="AB25" s="36"/>
      <c r="AC25" s="36"/>
      <c r="AD25" s="36"/>
      <c r="AE25" s="36"/>
      <c r="AF25" s="36"/>
      <c r="AG25" s="16"/>
      <c r="AH25" s="16"/>
      <c r="AI25" s="16"/>
      <c r="AJ25" s="16"/>
      <c r="AK25" s="16"/>
      <c r="AL25" s="16"/>
    </row>
    <row r="26" spans="1:38" ht="95.25" customHeight="1" x14ac:dyDescent="0.3">
      <c r="A26" s="247">
        <v>14</v>
      </c>
      <c r="B26" s="324" t="s">
        <v>9</v>
      </c>
      <c r="C26" s="120" t="s">
        <v>17</v>
      </c>
      <c r="D26" s="325" t="s">
        <v>72</v>
      </c>
      <c r="E26" s="232">
        <v>500000</v>
      </c>
      <c r="F26" s="232"/>
      <c r="G26" s="232"/>
      <c r="H26" s="232">
        <f>I26+V26</f>
        <v>0</v>
      </c>
      <c r="I26" s="232"/>
      <c r="J26" s="232"/>
      <c r="K26" s="70"/>
      <c r="L26" s="232"/>
      <c r="M26" s="232"/>
      <c r="N26" s="232"/>
      <c r="O26" s="232"/>
      <c r="P26" s="232"/>
      <c r="Q26" s="232"/>
      <c r="R26" s="326"/>
      <c r="S26" s="326"/>
      <c r="T26" s="326"/>
      <c r="U26" s="326"/>
      <c r="V26" s="232">
        <f>J26+K26+L26+M26+N26+O26+P26+Q26+R26</f>
        <v>0</v>
      </c>
      <c r="W26" s="70"/>
      <c r="X26" s="232">
        <f>E26-H26</f>
        <v>500000</v>
      </c>
      <c r="Y26" s="70">
        <f t="shared" si="6"/>
        <v>0</v>
      </c>
      <c r="Z26" s="235"/>
      <c r="AA26" s="235"/>
      <c r="AB26" s="36"/>
      <c r="AC26" s="36"/>
      <c r="AD26" s="36"/>
      <c r="AE26" s="36"/>
      <c r="AF26" s="36"/>
      <c r="AG26" s="16"/>
      <c r="AH26" s="16"/>
      <c r="AI26" s="16"/>
      <c r="AJ26" s="16"/>
      <c r="AK26" s="16"/>
      <c r="AL26" s="16"/>
    </row>
    <row r="27" spans="1:38" ht="97.5" customHeight="1" x14ac:dyDescent="0.3">
      <c r="A27" s="233">
        <v>15</v>
      </c>
      <c r="B27" s="206" t="s">
        <v>73</v>
      </c>
      <c r="C27" s="132" t="s">
        <v>74</v>
      </c>
      <c r="D27" s="131"/>
      <c r="E27" s="67">
        <f>SUM(E28)</f>
        <v>0</v>
      </c>
      <c r="F27" s="67">
        <f t="shared" ref="F27:Z27" si="11">SUM(F28)</f>
        <v>1000000</v>
      </c>
      <c r="G27" s="67">
        <f t="shared" si="11"/>
        <v>0</v>
      </c>
      <c r="H27" s="67">
        <f t="shared" si="11"/>
        <v>0</v>
      </c>
      <c r="I27" s="67">
        <f t="shared" si="11"/>
        <v>0</v>
      </c>
      <c r="J27" s="67">
        <f t="shared" si="11"/>
        <v>0</v>
      </c>
      <c r="K27" s="67">
        <f t="shared" si="11"/>
        <v>0</v>
      </c>
      <c r="L27" s="67">
        <f t="shared" si="11"/>
        <v>0</v>
      </c>
      <c r="M27" s="67">
        <f t="shared" si="11"/>
        <v>0</v>
      </c>
      <c r="N27" s="67">
        <f t="shared" si="11"/>
        <v>0</v>
      </c>
      <c r="O27" s="67">
        <f t="shared" si="11"/>
        <v>0</v>
      </c>
      <c r="P27" s="67">
        <f t="shared" si="11"/>
        <v>0</v>
      </c>
      <c r="Q27" s="67">
        <f t="shared" si="11"/>
        <v>0</v>
      </c>
      <c r="R27" s="67">
        <f t="shared" si="11"/>
        <v>0</v>
      </c>
      <c r="S27" s="67">
        <f t="shared" si="11"/>
        <v>0</v>
      </c>
      <c r="T27" s="67">
        <f t="shared" si="11"/>
        <v>0</v>
      </c>
      <c r="U27" s="67">
        <f t="shared" si="11"/>
        <v>0</v>
      </c>
      <c r="V27" s="67">
        <f t="shared" si="11"/>
        <v>0</v>
      </c>
      <c r="W27" s="67">
        <f t="shared" si="11"/>
        <v>0</v>
      </c>
      <c r="X27" s="67">
        <f t="shared" si="11"/>
        <v>0</v>
      </c>
      <c r="Y27" s="67">
        <f t="shared" si="11"/>
        <v>0</v>
      </c>
      <c r="Z27" s="67">
        <f t="shared" si="11"/>
        <v>0</v>
      </c>
      <c r="AA27" s="235"/>
      <c r="AB27" s="36"/>
      <c r="AC27" s="36"/>
      <c r="AD27" s="36"/>
      <c r="AE27" s="36"/>
      <c r="AF27" s="36"/>
      <c r="AG27" s="16"/>
      <c r="AH27" s="16"/>
      <c r="AI27" s="16"/>
      <c r="AJ27" s="16"/>
      <c r="AK27" s="16"/>
      <c r="AL27" s="16"/>
    </row>
    <row r="28" spans="1:38" ht="90" customHeight="1" x14ac:dyDescent="0.3">
      <c r="A28" s="247">
        <v>16</v>
      </c>
      <c r="B28" s="324" t="s">
        <v>30</v>
      </c>
      <c r="C28" s="133" t="s">
        <v>8</v>
      </c>
      <c r="D28" s="99" t="s">
        <v>75</v>
      </c>
      <c r="E28" s="232"/>
      <c r="F28" s="232">
        <v>1000000</v>
      </c>
      <c r="G28" s="232"/>
      <c r="H28" s="232">
        <f>I28+V28</f>
        <v>0</v>
      </c>
      <c r="I28" s="232"/>
      <c r="J28" s="232"/>
      <c r="K28" s="70"/>
      <c r="L28" s="232"/>
      <c r="M28" s="232"/>
      <c r="N28" s="232"/>
      <c r="O28" s="232"/>
      <c r="P28" s="232"/>
      <c r="Q28" s="232"/>
      <c r="R28" s="326"/>
      <c r="S28" s="326"/>
      <c r="T28" s="326"/>
      <c r="U28" s="326"/>
      <c r="V28" s="232">
        <f>K28+L28+M28+N28+O28+J28</f>
        <v>0</v>
      </c>
      <c r="W28" s="70">
        <v>0</v>
      </c>
      <c r="X28" s="232">
        <f>E28-H28</f>
        <v>0</v>
      </c>
      <c r="Y28" s="232"/>
      <c r="Z28" s="251">
        <f>W28*100/F28</f>
        <v>0</v>
      </c>
      <c r="AA28" s="235"/>
      <c r="AB28" s="36"/>
      <c r="AC28" s="36"/>
      <c r="AD28" s="36"/>
      <c r="AE28" s="36"/>
      <c r="AF28" s="36"/>
      <c r="AG28" s="16"/>
      <c r="AH28" s="16"/>
      <c r="AI28" s="16"/>
      <c r="AJ28" s="16"/>
      <c r="AK28" s="16"/>
      <c r="AL28" s="16"/>
    </row>
    <row r="29" spans="1:38" ht="86.25" customHeight="1" x14ac:dyDescent="0.3">
      <c r="A29" s="233">
        <v>17</v>
      </c>
      <c r="B29" s="206" t="s">
        <v>27</v>
      </c>
      <c r="C29" s="132" t="s">
        <v>28</v>
      </c>
      <c r="D29" s="328"/>
      <c r="E29" s="67">
        <f>SUM(E30:E32)</f>
        <v>525200</v>
      </c>
      <c r="F29" s="67">
        <f t="shared" ref="F29:Z29" si="12">SUM(F30:F32)</f>
        <v>2550000</v>
      </c>
      <c r="G29" s="67">
        <f t="shared" si="12"/>
        <v>2550000</v>
      </c>
      <c r="H29" s="67">
        <f t="shared" si="12"/>
        <v>71001</v>
      </c>
      <c r="I29" s="67">
        <f t="shared" si="12"/>
        <v>71001</v>
      </c>
      <c r="J29" s="67">
        <f t="shared" si="12"/>
        <v>0</v>
      </c>
      <c r="K29" s="67">
        <f t="shared" si="12"/>
        <v>0</v>
      </c>
      <c r="L29" s="67">
        <f t="shared" si="12"/>
        <v>0</v>
      </c>
      <c r="M29" s="67">
        <f t="shared" si="12"/>
        <v>0</v>
      </c>
      <c r="N29" s="67">
        <f t="shared" si="12"/>
        <v>0</v>
      </c>
      <c r="O29" s="67">
        <f t="shared" si="12"/>
        <v>0</v>
      </c>
      <c r="P29" s="67">
        <f t="shared" si="12"/>
        <v>0</v>
      </c>
      <c r="Q29" s="67">
        <f t="shared" si="12"/>
        <v>0</v>
      </c>
      <c r="R29" s="67">
        <f t="shared" si="12"/>
        <v>0</v>
      </c>
      <c r="S29" s="67">
        <f t="shared" si="12"/>
        <v>0</v>
      </c>
      <c r="T29" s="67">
        <f t="shared" si="12"/>
        <v>0</v>
      </c>
      <c r="U29" s="67">
        <f t="shared" si="12"/>
        <v>0</v>
      </c>
      <c r="V29" s="67">
        <f t="shared" si="12"/>
        <v>0</v>
      </c>
      <c r="W29" s="67">
        <f t="shared" si="12"/>
        <v>71001</v>
      </c>
      <c r="X29" s="67">
        <f t="shared" si="12"/>
        <v>454199</v>
      </c>
      <c r="Y29" s="67">
        <f t="shared" si="12"/>
        <v>23.651232511658893</v>
      </c>
      <c r="Z29" s="67">
        <f t="shared" si="12"/>
        <v>0</v>
      </c>
      <c r="AA29" s="235"/>
      <c r="AB29" s="36"/>
      <c r="AC29" s="36"/>
      <c r="AD29" s="36"/>
      <c r="AE29" s="36"/>
      <c r="AF29" s="36"/>
      <c r="AG29" s="16"/>
      <c r="AH29" s="16"/>
      <c r="AI29" s="16"/>
      <c r="AJ29" s="16"/>
      <c r="AK29" s="16"/>
      <c r="AL29" s="16"/>
    </row>
    <row r="30" spans="1:38" ht="50.25" customHeight="1" x14ac:dyDescent="0.4">
      <c r="A30" s="247">
        <v>18</v>
      </c>
      <c r="B30" s="324" t="s">
        <v>6</v>
      </c>
      <c r="C30" s="133" t="s">
        <v>18</v>
      </c>
      <c r="D30" s="329" t="s">
        <v>80</v>
      </c>
      <c r="E30" s="232">
        <v>300200</v>
      </c>
      <c r="F30" s="232"/>
      <c r="G30" s="232"/>
      <c r="H30" s="232">
        <f>I30+V30</f>
        <v>71001</v>
      </c>
      <c r="I30" s="232">
        <v>71001</v>
      </c>
      <c r="J30" s="232"/>
      <c r="K30" s="70"/>
      <c r="L30" s="232"/>
      <c r="M30" s="232"/>
      <c r="N30" s="232"/>
      <c r="O30" s="232"/>
      <c r="P30" s="232"/>
      <c r="Q30" s="232"/>
      <c r="R30" s="326"/>
      <c r="S30" s="326"/>
      <c r="T30" s="326"/>
      <c r="U30" s="326"/>
      <c r="V30" s="232">
        <f>J30+K30+L30+M30+N30</f>
        <v>0</v>
      </c>
      <c r="W30" s="70">
        <v>71001</v>
      </c>
      <c r="X30" s="232">
        <f>E30-H30</f>
        <v>229199</v>
      </c>
      <c r="Y30" s="232">
        <f t="shared" ref="Y30:Y32" si="13">W30*100/E30</f>
        <v>23.651232511658893</v>
      </c>
      <c r="Z30" s="235"/>
      <c r="AA30" s="235"/>
      <c r="AB30" s="36"/>
      <c r="AC30" s="36"/>
      <c r="AD30" s="36"/>
      <c r="AE30" s="36"/>
      <c r="AF30" s="36"/>
      <c r="AG30" s="16"/>
      <c r="AH30" s="16"/>
      <c r="AI30" s="16"/>
      <c r="AJ30" s="16"/>
      <c r="AK30" s="16"/>
      <c r="AL30" s="16"/>
    </row>
    <row r="31" spans="1:38" ht="69" customHeight="1" x14ac:dyDescent="0.3">
      <c r="A31" s="247">
        <v>19</v>
      </c>
      <c r="B31" s="324" t="s">
        <v>79</v>
      </c>
      <c r="C31" s="147" t="s">
        <v>77</v>
      </c>
      <c r="D31" s="330" t="s">
        <v>76</v>
      </c>
      <c r="E31" s="232"/>
      <c r="F31" s="232">
        <v>2550000</v>
      </c>
      <c r="G31" s="232">
        <v>2550000</v>
      </c>
      <c r="H31" s="232">
        <f t="shared" ref="H31:H32" si="14">I31+V31</f>
        <v>0</v>
      </c>
      <c r="I31" s="232"/>
      <c r="J31" s="232"/>
      <c r="K31" s="70"/>
      <c r="L31" s="232"/>
      <c r="M31" s="232"/>
      <c r="N31" s="232"/>
      <c r="O31" s="232"/>
      <c r="P31" s="232"/>
      <c r="Q31" s="232"/>
      <c r="R31" s="326"/>
      <c r="S31" s="326"/>
      <c r="T31" s="326"/>
      <c r="U31" s="326"/>
      <c r="V31" s="232"/>
      <c r="W31" s="70"/>
      <c r="X31" s="232"/>
      <c r="Y31" s="232"/>
      <c r="Z31" s="251">
        <f>W31*100/F31</f>
        <v>0</v>
      </c>
      <c r="AA31" s="235"/>
      <c r="AB31" s="36"/>
      <c r="AC31" s="36"/>
      <c r="AD31" s="36"/>
      <c r="AE31" s="36"/>
      <c r="AF31" s="36"/>
      <c r="AG31" s="16"/>
      <c r="AH31" s="16"/>
      <c r="AI31" s="16"/>
      <c r="AJ31" s="16"/>
      <c r="AK31" s="16"/>
      <c r="AL31" s="16"/>
    </row>
    <row r="32" spans="1:38" ht="61.5" customHeight="1" x14ac:dyDescent="0.4">
      <c r="A32" s="247">
        <v>20</v>
      </c>
      <c r="B32" s="248">
        <v>3210</v>
      </c>
      <c r="C32" s="120" t="s">
        <v>17</v>
      </c>
      <c r="D32" s="329" t="s">
        <v>78</v>
      </c>
      <c r="E32" s="68">
        <v>225000</v>
      </c>
      <c r="F32" s="68"/>
      <c r="G32" s="68"/>
      <c r="H32" s="232">
        <f t="shared" si="14"/>
        <v>0</v>
      </c>
      <c r="I32" s="249"/>
      <c r="J32" s="254"/>
      <c r="K32" s="254"/>
      <c r="L32" s="254"/>
      <c r="M32" s="254"/>
      <c r="N32" s="255"/>
      <c r="O32" s="255"/>
      <c r="P32" s="255"/>
      <c r="Q32" s="255"/>
      <c r="R32" s="255"/>
      <c r="S32" s="255"/>
      <c r="T32" s="255"/>
      <c r="U32" s="255"/>
      <c r="V32" s="232">
        <f>J32+K32+L32+M32+N32+O32+P32+Q32+R32+S32+T32+U32</f>
        <v>0</v>
      </c>
      <c r="W32" s="232"/>
      <c r="X32" s="232">
        <f t="shared" ref="X32" si="15">E32-H32</f>
        <v>225000</v>
      </c>
      <c r="Y32" s="232">
        <f t="shared" si="13"/>
        <v>0</v>
      </c>
      <c r="Z32" s="251"/>
      <c r="AA32" s="235"/>
      <c r="AB32" s="36"/>
      <c r="AC32" s="36"/>
      <c r="AD32" s="36"/>
      <c r="AE32" s="36"/>
      <c r="AF32" s="36"/>
      <c r="AG32" s="16"/>
      <c r="AH32" s="16"/>
      <c r="AI32" s="16"/>
      <c r="AJ32" s="16"/>
      <c r="AK32" s="16"/>
      <c r="AL32" s="16"/>
    </row>
    <row r="33" spans="1:38" ht="72.75" customHeight="1" x14ac:dyDescent="0.3">
      <c r="A33" s="233">
        <v>21</v>
      </c>
      <c r="B33" s="206" t="s">
        <v>81</v>
      </c>
      <c r="C33" s="49" t="s">
        <v>52</v>
      </c>
      <c r="D33" s="114"/>
      <c r="E33" s="67">
        <f>SUM(E34:E35)</f>
        <v>125000</v>
      </c>
      <c r="F33" s="67">
        <f t="shared" ref="F33:Z33" si="16">SUM(F34:F35)</f>
        <v>1000000</v>
      </c>
      <c r="G33" s="67">
        <f t="shared" si="16"/>
        <v>1000000</v>
      </c>
      <c r="H33" s="67">
        <f t="shared" si="16"/>
        <v>0</v>
      </c>
      <c r="I33" s="67">
        <f t="shared" si="16"/>
        <v>0</v>
      </c>
      <c r="J33" s="67">
        <f t="shared" si="16"/>
        <v>0</v>
      </c>
      <c r="K33" s="67">
        <f t="shared" si="16"/>
        <v>0</v>
      </c>
      <c r="L33" s="67">
        <f t="shared" si="16"/>
        <v>0</v>
      </c>
      <c r="M33" s="67">
        <f t="shared" si="16"/>
        <v>0</v>
      </c>
      <c r="N33" s="67">
        <f t="shared" si="16"/>
        <v>0</v>
      </c>
      <c r="O33" s="67">
        <f t="shared" si="16"/>
        <v>0</v>
      </c>
      <c r="P33" s="67">
        <f t="shared" si="16"/>
        <v>0</v>
      </c>
      <c r="Q33" s="67">
        <f t="shared" si="16"/>
        <v>0</v>
      </c>
      <c r="R33" s="67">
        <f t="shared" si="16"/>
        <v>0</v>
      </c>
      <c r="S33" s="67">
        <f t="shared" si="16"/>
        <v>0</v>
      </c>
      <c r="T33" s="67">
        <f t="shared" si="16"/>
        <v>0</v>
      </c>
      <c r="U33" s="67">
        <f t="shared" si="16"/>
        <v>0</v>
      </c>
      <c r="V33" s="67">
        <f t="shared" si="16"/>
        <v>0</v>
      </c>
      <c r="W33" s="67">
        <f t="shared" si="16"/>
        <v>0</v>
      </c>
      <c r="X33" s="67">
        <f t="shared" si="16"/>
        <v>125000</v>
      </c>
      <c r="Y33" s="67">
        <f t="shared" si="16"/>
        <v>7.0998000000000001</v>
      </c>
      <c r="Z33" s="67">
        <f t="shared" si="16"/>
        <v>0</v>
      </c>
      <c r="AA33" s="235"/>
      <c r="AB33" s="36"/>
      <c r="AC33" s="36"/>
      <c r="AD33" s="36"/>
      <c r="AE33" s="36"/>
      <c r="AF33" s="36"/>
      <c r="AG33" s="16"/>
      <c r="AH33" s="16"/>
      <c r="AI33" s="16"/>
      <c r="AJ33" s="16"/>
      <c r="AK33" s="16"/>
      <c r="AL33" s="16"/>
    </row>
    <row r="34" spans="1:38" ht="72.75" customHeight="1" x14ac:dyDescent="0.25">
      <c r="A34" s="247">
        <v>22</v>
      </c>
      <c r="B34" s="248">
        <v>3110</v>
      </c>
      <c r="C34" s="133" t="s">
        <v>18</v>
      </c>
      <c r="D34" s="331" t="s">
        <v>82</v>
      </c>
      <c r="E34" s="68">
        <v>125000</v>
      </c>
      <c r="F34" s="68"/>
      <c r="G34" s="68"/>
      <c r="H34" s="68">
        <f>I34+V34</f>
        <v>0</v>
      </c>
      <c r="I34" s="249"/>
      <c r="J34" s="254"/>
      <c r="K34" s="254"/>
      <c r="L34" s="254"/>
      <c r="M34" s="254"/>
      <c r="N34" s="255"/>
      <c r="O34" s="255"/>
      <c r="P34" s="255"/>
      <c r="Q34" s="255"/>
      <c r="R34" s="255"/>
      <c r="S34" s="255"/>
      <c r="T34" s="255"/>
      <c r="U34" s="255"/>
      <c r="V34" s="232">
        <f>J34+K34+L34</f>
        <v>0</v>
      </c>
      <c r="W34" s="232"/>
      <c r="X34" s="232">
        <f>E34-H34</f>
        <v>125000</v>
      </c>
      <c r="Y34" s="70">
        <f t="shared" ref="Y34" si="17">Y35+Y36</f>
        <v>7.0998000000000001</v>
      </c>
      <c r="Z34" s="251"/>
      <c r="AA34" s="235"/>
      <c r="AB34" s="36"/>
      <c r="AC34" s="36"/>
      <c r="AD34" s="36"/>
      <c r="AE34" s="36"/>
      <c r="AF34" s="36"/>
      <c r="AG34" s="16"/>
      <c r="AH34" s="16"/>
      <c r="AI34" s="16"/>
      <c r="AJ34" s="16"/>
      <c r="AK34" s="16"/>
      <c r="AL34" s="16"/>
    </row>
    <row r="35" spans="1:38" ht="93.75" customHeight="1" x14ac:dyDescent="0.25">
      <c r="A35" s="247">
        <v>23</v>
      </c>
      <c r="B35" s="248">
        <v>3122</v>
      </c>
      <c r="C35" s="19" t="s">
        <v>21</v>
      </c>
      <c r="D35" s="331" t="s">
        <v>83</v>
      </c>
      <c r="E35" s="68"/>
      <c r="F35" s="68">
        <v>1000000</v>
      </c>
      <c r="G35" s="68">
        <v>1000000</v>
      </c>
      <c r="H35" s="68">
        <f>I35+V35</f>
        <v>0</v>
      </c>
      <c r="I35" s="249"/>
      <c r="J35" s="254"/>
      <c r="K35" s="254"/>
      <c r="L35" s="254"/>
      <c r="M35" s="254"/>
      <c r="N35" s="255"/>
      <c r="O35" s="255"/>
      <c r="P35" s="255"/>
      <c r="Q35" s="255"/>
      <c r="R35" s="255"/>
      <c r="S35" s="255"/>
      <c r="T35" s="255"/>
      <c r="U35" s="255"/>
      <c r="V35" s="232">
        <f>J35+K35+L35</f>
        <v>0</v>
      </c>
      <c r="W35" s="232"/>
      <c r="X35" s="232">
        <f>E35-H35</f>
        <v>0</v>
      </c>
      <c r="Y35" s="70"/>
      <c r="Z35" s="251">
        <f>W35*100/F35</f>
        <v>0</v>
      </c>
      <c r="AA35" s="235"/>
      <c r="AB35" s="36"/>
      <c r="AC35" s="36"/>
      <c r="AD35" s="36"/>
      <c r="AE35" s="36"/>
      <c r="AF35" s="36"/>
      <c r="AG35" s="16"/>
      <c r="AH35" s="16"/>
      <c r="AI35" s="16"/>
      <c r="AJ35" s="16"/>
      <c r="AK35" s="16"/>
      <c r="AL35" s="16"/>
    </row>
    <row r="36" spans="1:38" ht="46.5" customHeight="1" x14ac:dyDescent="0.3">
      <c r="A36" s="233">
        <v>24</v>
      </c>
      <c r="B36" s="206" t="s">
        <v>50</v>
      </c>
      <c r="C36" s="49" t="s">
        <v>46</v>
      </c>
      <c r="D36" s="114"/>
      <c r="E36" s="67">
        <f>SUM(E37)</f>
        <v>15000000</v>
      </c>
      <c r="F36" s="67">
        <f t="shared" ref="F36:Z36" si="18">SUM(F37)</f>
        <v>0</v>
      </c>
      <c r="G36" s="67">
        <f t="shared" si="18"/>
        <v>0</v>
      </c>
      <c r="H36" s="67">
        <f t="shared" si="18"/>
        <v>1064970</v>
      </c>
      <c r="I36" s="67">
        <f t="shared" si="18"/>
        <v>409990</v>
      </c>
      <c r="J36" s="67">
        <f t="shared" si="18"/>
        <v>0</v>
      </c>
      <c r="K36" s="67">
        <f t="shared" si="18"/>
        <v>0</v>
      </c>
      <c r="L36" s="67">
        <f t="shared" si="18"/>
        <v>0</v>
      </c>
      <c r="M36" s="67">
        <f t="shared" si="18"/>
        <v>0</v>
      </c>
      <c r="N36" s="67">
        <f t="shared" si="18"/>
        <v>0</v>
      </c>
      <c r="O36" s="67">
        <f t="shared" si="18"/>
        <v>0</v>
      </c>
      <c r="P36" s="67">
        <f t="shared" si="18"/>
        <v>0</v>
      </c>
      <c r="Q36" s="67">
        <f t="shared" si="18"/>
        <v>0</v>
      </c>
      <c r="R36" s="67">
        <f t="shared" si="18"/>
        <v>0</v>
      </c>
      <c r="S36" s="67">
        <f t="shared" si="18"/>
        <v>0</v>
      </c>
      <c r="T36" s="67">
        <f t="shared" si="18"/>
        <v>0</v>
      </c>
      <c r="U36" s="67">
        <f t="shared" si="18"/>
        <v>0</v>
      </c>
      <c r="V36" s="67">
        <f t="shared" si="18"/>
        <v>0</v>
      </c>
      <c r="W36" s="67">
        <f t="shared" si="18"/>
        <v>1064970</v>
      </c>
      <c r="X36" s="67">
        <f t="shared" si="18"/>
        <v>13935030</v>
      </c>
      <c r="Y36" s="67">
        <f t="shared" si="18"/>
        <v>7.0998000000000001</v>
      </c>
      <c r="Z36" s="67">
        <f t="shared" si="18"/>
        <v>0</v>
      </c>
      <c r="AA36" s="235"/>
      <c r="AB36" s="36"/>
      <c r="AC36" s="36"/>
      <c r="AD36" s="36"/>
      <c r="AE36" s="36"/>
      <c r="AF36" s="36"/>
      <c r="AG36" s="16"/>
      <c r="AH36" s="16"/>
      <c r="AI36" s="16"/>
      <c r="AJ36" s="16"/>
      <c r="AK36" s="16"/>
      <c r="AL36" s="16"/>
    </row>
    <row r="37" spans="1:38" ht="78" customHeight="1" x14ac:dyDescent="0.3">
      <c r="A37" s="247">
        <v>25</v>
      </c>
      <c r="B37" s="252">
        <v>3110</v>
      </c>
      <c r="C37" s="125" t="s">
        <v>18</v>
      </c>
      <c r="D37" s="331" t="s">
        <v>84</v>
      </c>
      <c r="E37" s="232">
        <v>15000000</v>
      </c>
      <c r="F37" s="232"/>
      <c r="G37" s="232"/>
      <c r="H37" s="68">
        <f>409990+654980</f>
        <v>1064970</v>
      </c>
      <c r="I37" s="68">
        <v>409990</v>
      </c>
      <c r="J37" s="70"/>
      <c r="K37" s="253"/>
      <c r="L37" s="254"/>
      <c r="M37" s="254"/>
      <c r="N37" s="255"/>
      <c r="O37" s="256"/>
      <c r="P37" s="256"/>
      <c r="Q37" s="256"/>
      <c r="R37" s="256"/>
      <c r="S37" s="256"/>
      <c r="T37" s="256"/>
      <c r="U37" s="256"/>
      <c r="V37" s="232">
        <f>J37+K37+L37+M37+N37+O37</f>
        <v>0</v>
      </c>
      <c r="W37" s="232">
        <f>409990+654980</f>
        <v>1064970</v>
      </c>
      <c r="X37" s="232">
        <f>E37-H37</f>
        <v>13935030</v>
      </c>
      <c r="Y37" s="232">
        <f t="shared" ref="Y37:Y45" si="19">W37*100/E37</f>
        <v>7.0998000000000001</v>
      </c>
      <c r="Z37" s="251"/>
      <c r="AA37" s="235"/>
      <c r="AB37" s="36"/>
      <c r="AC37" s="36"/>
      <c r="AD37" s="36"/>
      <c r="AE37" s="36"/>
      <c r="AF37" s="36"/>
      <c r="AG37" s="16"/>
      <c r="AH37" s="16"/>
      <c r="AI37" s="16"/>
      <c r="AJ37" s="16"/>
      <c r="AK37" s="16"/>
      <c r="AL37" s="16"/>
    </row>
    <row r="38" spans="1:38" ht="57.75" customHeight="1" x14ac:dyDescent="0.3">
      <c r="A38" s="240">
        <v>26</v>
      </c>
      <c r="B38" s="241" t="s">
        <v>13</v>
      </c>
      <c r="C38" s="76" t="s">
        <v>29</v>
      </c>
      <c r="D38" s="53"/>
      <c r="E38" s="63">
        <f>E39+E44+E56</f>
        <v>2505915</v>
      </c>
      <c r="F38" s="63">
        <f>F39+F44+F56+F49+F46+F52+F54</f>
        <v>54208111</v>
      </c>
      <c r="G38" s="63">
        <f>G39+G44+G56+G49+G46+G52+G54</f>
        <v>53208611</v>
      </c>
      <c r="H38" s="63">
        <f>H39+H44+H56+H46+H54+H52+H49</f>
        <v>16692487.91</v>
      </c>
      <c r="I38" s="63">
        <f t="shared" ref="I38:U38" si="20">I39+I44+I56</f>
        <v>10000</v>
      </c>
      <c r="J38" s="63">
        <f t="shared" si="20"/>
        <v>0</v>
      </c>
      <c r="K38" s="63">
        <f t="shared" si="20"/>
        <v>0</v>
      </c>
      <c r="L38" s="63">
        <f t="shared" si="20"/>
        <v>0</v>
      </c>
      <c r="M38" s="63">
        <f t="shared" si="20"/>
        <v>0</v>
      </c>
      <c r="N38" s="63">
        <f t="shared" si="20"/>
        <v>0</v>
      </c>
      <c r="O38" s="63">
        <f t="shared" si="20"/>
        <v>0</v>
      </c>
      <c r="P38" s="63">
        <f t="shared" si="20"/>
        <v>0</v>
      </c>
      <c r="Q38" s="63">
        <f t="shared" si="20"/>
        <v>0</v>
      </c>
      <c r="R38" s="63">
        <f t="shared" si="20"/>
        <v>0</v>
      </c>
      <c r="S38" s="63">
        <f t="shared" si="20"/>
        <v>0</v>
      </c>
      <c r="T38" s="63">
        <f t="shared" si="20"/>
        <v>0</v>
      </c>
      <c r="U38" s="63">
        <f t="shared" si="20"/>
        <v>0</v>
      </c>
      <c r="V38" s="63">
        <f>V39+V44+V56+V46+V52+V54+V49</f>
        <v>15512554</v>
      </c>
      <c r="W38" s="63">
        <f>W39+W44+W56+W46+W49+W52</f>
        <v>970287.90999999992</v>
      </c>
      <c r="X38" s="63">
        <f>X39+X44+X56</f>
        <v>13850627.09</v>
      </c>
      <c r="Y38" s="232">
        <f t="shared" si="19"/>
        <v>38.719905104522695</v>
      </c>
      <c r="Z38" s="251"/>
      <c r="AA38" s="235"/>
      <c r="AB38" s="36"/>
      <c r="AC38" s="36"/>
      <c r="AD38" s="36"/>
      <c r="AE38" s="36"/>
      <c r="AF38" s="36"/>
      <c r="AG38" s="16"/>
      <c r="AH38" s="16"/>
      <c r="AI38" s="16"/>
      <c r="AJ38" s="16"/>
      <c r="AK38" s="16"/>
      <c r="AL38" s="16"/>
    </row>
    <row r="39" spans="1:38" ht="65.25" customHeight="1" x14ac:dyDescent="0.3">
      <c r="A39" s="233">
        <v>27</v>
      </c>
      <c r="B39" s="257" t="s">
        <v>47</v>
      </c>
      <c r="C39" s="91" t="s">
        <v>31</v>
      </c>
      <c r="D39" s="258"/>
      <c r="E39" s="67">
        <f>SUM(E40:E43)</f>
        <v>2495915</v>
      </c>
      <c r="F39" s="67">
        <f t="shared" ref="F39:Z39" si="21">SUM(F40:F43)</f>
        <v>0</v>
      </c>
      <c r="G39" s="67">
        <f t="shared" si="21"/>
        <v>0</v>
      </c>
      <c r="H39" s="67">
        <f t="shared" si="21"/>
        <v>913287.90999999992</v>
      </c>
      <c r="I39" s="67">
        <f t="shared" si="21"/>
        <v>0</v>
      </c>
      <c r="J39" s="67">
        <f t="shared" si="21"/>
        <v>0</v>
      </c>
      <c r="K39" s="67">
        <f t="shared" si="21"/>
        <v>0</v>
      </c>
      <c r="L39" s="67">
        <f t="shared" si="21"/>
        <v>0</v>
      </c>
      <c r="M39" s="67">
        <f t="shared" si="21"/>
        <v>0</v>
      </c>
      <c r="N39" s="67">
        <f t="shared" si="21"/>
        <v>0</v>
      </c>
      <c r="O39" s="67">
        <f t="shared" si="21"/>
        <v>0</v>
      </c>
      <c r="P39" s="67">
        <f t="shared" si="21"/>
        <v>0</v>
      </c>
      <c r="Q39" s="67">
        <f t="shared" si="21"/>
        <v>0</v>
      </c>
      <c r="R39" s="67">
        <f t="shared" si="21"/>
        <v>0</v>
      </c>
      <c r="S39" s="67">
        <f t="shared" si="21"/>
        <v>0</v>
      </c>
      <c r="T39" s="67">
        <f t="shared" si="21"/>
        <v>0</v>
      </c>
      <c r="U39" s="67">
        <f t="shared" si="21"/>
        <v>0</v>
      </c>
      <c r="V39" s="67">
        <f t="shared" si="21"/>
        <v>0</v>
      </c>
      <c r="W39" s="67">
        <f t="shared" si="21"/>
        <v>913287.90999999992</v>
      </c>
      <c r="X39" s="67">
        <f t="shared" si="21"/>
        <v>1582627.09</v>
      </c>
      <c r="Y39" s="67">
        <f t="shared" si="21"/>
        <v>198.9293121921479</v>
      </c>
      <c r="Z39" s="67">
        <f t="shared" si="21"/>
        <v>0</v>
      </c>
      <c r="AA39" s="235"/>
      <c r="AB39" s="36"/>
      <c r="AC39" s="36"/>
      <c r="AD39" s="36"/>
      <c r="AE39" s="36"/>
      <c r="AF39" s="36"/>
      <c r="AG39" s="16"/>
      <c r="AH39" s="16"/>
      <c r="AI39" s="16"/>
      <c r="AJ39" s="16"/>
      <c r="AK39" s="16"/>
      <c r="AL39" s="16"/>
    </row>
    <row r="40" spans="1:38" s="117" customFormat="1" ht="68.25" customHeight="1" x14ac:dyDescent="0.4">
      <c r="A40" s="242">
        <v>28</v>
      </c>
      <c r="B40" s="259" t="s">
        <v>6</v>
      </c>
      <c r="C40" s="133" t="s">
        <v>18</v>
      </c>
      <c r="D40" s="137" t="s">
        <v>85</v>
      </c>
      <c r="E40" s="332">
        <v>77200</v>
      </c>
      <c r="F40" s="332"/>
      <c r="G40" s="332"/>
      <c r="H40" s="68">
        <f>I40+V40</f>
        <v>0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232">
        <f t="shared" ref="V40:V43" si="22">J40+K40+L40+M40+N40</f>
        <v>0</v>
      </c>
      <c r="W40" s="71"/>
      <c r="X40" s="232">
        <f t="shared" ref="X40:X43" si="23">E40-H40</f>
        <v>77200</v>
      </c>
      <c r="Y40" s="232">
        <f t="shared" si="19"/>
        <v>0</v>
      </c>
      <c r="Z40" s="260"/>
      <c r="AA40" s="261"/>
      <c r="AB40" s="115"/>
      <c r="AC40" s="115"/>
      <c r="AD40" s="115"/>
      <c r="AE40" s="115"/>
      <c r="AF40" s="115"/>
      <c r="AG40" s="116"/>
      <c r="AH40" s="116"/>
      <c r="AI40" s="116"/>
      <c r="AJ40" s="116"/>
      <c r="AK40" s="116"/>
      <c r="AL40" s="116"/>
    </row>
    <row r="41" spans="1:38" ht="96" customHeight="1" x14ac:dyDescent="0.3">
      <c r="A41" s="247">
        <v>29</v>
      </c>
      <c r="B41" s="333">
        <v>3132</v>
      </c>
      <c r="C41" s="120" t="s">
        <v>0</v>
      </c>
      <c r="D41" s="149" t="s">
        <v>86</v>
      </c>
      <c r="E41" s="232">
        <v>400000</v>
      </c>
      <c r="F41" s="232"/>
      <c r="G41" s="232"/>
      <c r="H41" s="68">
        <f>399573</f>
        <v>399573</v>
      </c>
      <c r="I41" s="68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>
        <f t="shared" si="22"/>
        <v>0</v>
      </c>
      <c r="W41" s="70">
        <f>399573</f>
        <v>399573</v>
      </c>
      <c r="X41" s="232">
        <f t="shared" si="23"/>
        <v>427</v>
      </c>
      <c r="Y41" s="232">
        <f t="shared" si="19"/>
        <v>99.893249999999995</v>
      </c>
      <c r="Z41" s="251"/>
      <c r="AA41" s="235"/>
      <c r="AB41" s="36"/>
      <c r="AC41" s="36"/>
      <c r="AD41" s="36"/>
      <c r="AE41" s="36"/>
      <c r="AF41" s="36"/>
      <c r="AG41" s="16"/>
      <c r="AH41" s="16"/>
      <c r="AI41" s="16"/>
      <c r="AJ41" s="16"/>
      <c r="AK41" s="16"/>
      <c r="AL41" s="16"/>
    </row>
    <row r="42" spans="1:38" ht="140.25" customHeight="1" x14ac:dyDescent="0.3">
      <c r="A42" s="247">
        <v>30</v>
      </c>
      <c r="B42" s="333">
        <v>3132</v>
      </c>
      <c r="C42" s="147" t="s">
        <v>0</v>
      </c>
      <c r="D42" s="149" t="s">
        <v>88</v>
      </c>
      <c r="E42" s="232">
        <v>1500000</v>
      </c>
      <c r="F42" s="232"/>
      <c r="G42" s="232"/>
      <c r="H42" s="68">
        <f t="shared" ref="H42" si="24">I42+V42</f>
        <v>0</v>
      </c>
      <c r="I42" s="68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>
        <f t="shared" si="22"/>
        <v>0</v>
      </c>
      <c r="W42" s="70"/>
      <c r="X42" s="232">
        <f t="shared" si="23"/>
        <v>1500000</v>
      </c>
      <c r="Y42" s="232">
        <f t="shared" si="19"/>
        <v>0</v>
      </c>
      <c r="Z42" s="251"/>
      <c r="AA42" s="235"/>
      <c r="AB42" s="36"/>
      <c r="AC42" s="36"/>
      <c r="AD42" s="36"/>
      <c r="AE42" s="36"/>
      <c r="AF42" s="36"/>
      <c r="AG42" s="16"/>
      <c r="AH42" s="16"/>
      <c r="AI42" s="16"/>
      <c r="AJ42" s="16"/>
      <c r="AK42" s="16"/>
      <c r="AL42" s="16"/>
    </row>
    <row r="43" spans="1:38" ht="75.75" customHeight="1" x14ac:dyDescent="0.3">
      <c r="A43" s="247"/>
      <c r="B43" s="333">
        <v>3132</v>
      </c>
      <c r="C43" s="147" t="s">
        <v>0</v>
      </c>
      <c r="D43" s="149" t="s">
        <v>154</v>
      </c>
      <c r="E43" s="232">
        <f>513715+5000</f>
        <v>518715</v>
      </c>
      <c r="F43" s="232"/>
      <c r="G43" s="232"/>
      <c r="H43" s="68">
        <f>513714.91</f>
        <v>513714.91</v>
      </c>
      <c r="I43" s="68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>
        <f t="shared" si="22"/>
        <v>0</v>
      </c>
      <c r="W43" s="70">
        <f>513714.91</f>
        <v>513714.91</v>
      </c>
      <c r="X43" s="232">
        <f t="shared" si="23"/>
        <v>5000.0900000000256</v>
      </c>
      <c r="Y43" s="232">
        <f t="shared" si="19"/>
        <v>99.036062192147909</v>
      </c>
      <c r="Z43" s="251"/>
      <c r="AA43" s="235"/>
      <c r="AB43" s="36"/>
      <c r="AC43" s="36"/>
      <c r="AD43" s="36"/>
      <c r="AE43" s="36"/>
      <c r="AF43" s="36"/>
      <c r="AG43" s="16"/>
      <c r="AH43" s="16"/>
      <c r="AI43" s="16"/>
      <c r="AJ43" s="16"/>
      <c r="AK43" s="16"/>
      <c r="AL43" s="16"/>
    </row>
    <row r="44" spans="1:38" ht="75" customHeight="1" x14ac:dyDescent="0.3">
      <c r="A44" s="244">
        <v>31</v>
      </c>
      <c r="B44" s="245" t="s">
        <v>91</v>
      </c>
      <c r="C44" s="49" t="s">
        <v>89</v>
      </c>
      <c r="D44" s="138"/>
      <c r="E44" s="64">
        <f>SUM(E45)</f>
        <v>10000</v>
      </c>
      <c r="F44" s="64">
        <f t="shared" ref="F44:Z44" si="25">SUM(F45)</f>
        <v>0</v>
      </c>
      <c r="G44" s="64">
        <f t="shared" si="25"/>
        <v>0</v>
      </c>
      <c r="H44" s="64">
        <f t="shared" si="25"/>
        <v>10000</v>
      </c>
      <c r="I44" s="64">
        <f t="shared" si="25"/>
        <v>10000</v>
      </c>
      <c r="J44" s="64">
        <f t="shared" si="25"/>
        <v>0</v>
      </c>
      <c r="K44" s="64">
        <f t="shared" si="25"/>
        <v>0</v>
      </c>
      <c r="L44" s="64">
        <f t="shared" si="25"/>
        <v>0</v>
      </c>
      <c r="M44" s="64">
        <f t="shared" si="25"/>
        <v>0</v>
      </c>
      <c r="N44" s="64">
        <f t="shared" si="25"/>
        <v>0</v>
      </c>
      <c r="O44" s="64">
        <f t="shared" si="25"/>
        <v>0</v>
      </c>
      <c r="P44" s="64">
        <f t="shared" si="25"/>
        <v>0</v>
      </c>
      <c r="Q44" s="64">
        <f t="shared" si="25"/>
        <v>0</v>
      </c>
      <c r="R44" s="64">
        <f t="shared" si="25"/>
        <v>0</v>
      </c>
      <c r="S44" s="64">
        <f t="shared" si="25"/>
        <v>0</v>
      </c>
      <c r="T44" s="64">
        <f t="shared" si="25"/>
        <v>0</v>
      </c>
      <c r="U44" s="64">
        <f t="shared" si="25"/>
        <v>0</v>
      </c>
      <c r="V44" s="64">
        <f t="shared" si="25"/>
        <v>0</v>
      </c>
      <c r="W44" s="64">
        <f t="shared" si="25"/>
        <v>10000</v>
      </c>
      <c r="X44" s="64">
        <f t="shared" si="25"/>
        <v>0</v>
      </c>
      <c r="Y44" s="64">
        <f t="shared" si="25"/>
        <v>100</v>
      </c>
      <c r="Z44" s="64">
        <f t="shared" si="25"/>
        <v>0</v>
      </c>
      <c r="AA44" s="235"/>
      <c r="AB44" s="36"/>
      <c r="AC44" s="36"/>
      <c r="AD44" s="36"/>
      <c r="AE44" s="36"/>
      <c r="AF44" s="36"/>
      <c r="AG44" s="16"/>
      <c r="AH44" s="16"/>
      <c r="AI44" s="16"/>
      <c r="AJ44" s="16"/>
      <c r="AK44" s="16"/>
      <c r="AL44" s="16"/>
    </row>
    <row r="45" spans="1:38" ht="199.5" customHeight="1" x14ac:dyDescent="0.25">
      <c r="A45" s="247">
        <v>32</v>
      </c>
      <c r="B45" s="248">
        <v>3110</v>
      </c>
      <c r="C45" s="133" t="s">
        <v>18</v>
      </c>
      <c r="D45" s="150" t="s">
        <v>90</v>
      </c>
      <c r="E45" s="68">
        <v>10000</v>
      </c>
      <c r="F45" s="68"/>
      <c r="G45" s="68"/>
      <c r="H45" s="232">
        <f>I45+V45</f>
        <v>10000</v>
      </c>
      <c r="I45" s="68">
        <v>10000</v>
      </c>
      <c r="J45" s="232"/>
      <c r="K45" s="290"/>
      <c r="L45" s="290"/>
      <c r="M45" s="290"/>
      <c r="N45" s="232"/>
      <c r="O45" s="232"/>
      <c r="P45" s="232"/>
      <c r="Q45" s="232"/>
      <c r="R45" s="232"/>
      <c r="S45" s="232"/>
      <c r="T45" s="232"/>
      <c r="U45" s="232"/>
      <c r="V45" s="232">
        <f>J45+K45+L45+M45+N45</f>
        <v>0</v>
      </c>
      <c r="W45" s="70">
        <v>10000</v>
      </c>
      <c r="X45" s="232">
        <f t="shared" ref="X45" si="26">E45-H45</f>
        <v>0</v>
      </c>
      <c r="Y45" s="70">
        <f t="shared" si="19"/>
        <v>100</v>
      </c>
      <c r="Z45" s="260"/>
      <c r="AA45" s="235"/>
      <c r="AB45" s="36"/>
      <c r="AC45" s="36"/>
      <c r="AD45" s="36"/>
      <c r="AE45" s="36"/>
      <c r="AF45" s="36"/>
      <c r="AG45" s="16"/>
      <c r="AH45" s="16"/>
      <c r="AI45" s="16"/>
      <c r="AJ45" s="16"/>
      <c r="AK45" s="16"/>
      <c r="AL45" s="16"/>
    </row>
    <row r="46" spans="1:38" s="216" customFormat="1" ht="171.75" customHeight="1" x14ac:dyDescent="0.25">
      <c r="A46" s="233"/>
      <c r="B46" s="283" t="s">
        <v>182</v>
      </c>
      <c r="C46" s="91" t="s">
        <v>183</v>
      </c>
      <c r="D46" s="171"/>
      <c r="E46" s="69">
        <f>SUM(E47:E48)</f>
        <v>0</v>
      </c>
      <c r="F46" s="69">
        <f t="shared" ref="F46:Z46" si="27">SUM(F47:F48)</f>
        <v>209646</v>
      </c>
      <c r="G46" s="69">
        <f t="shared" si="27"/>
        <v>209646</v>
      </c>
      <c r="H46" s="69">
        <f t="shared" si="27"/>
        <v>209646</v>
      </c>
      <c r="I46" s="69">
        <f t="shared" si="27"/>
        <v>0</v>
      </c>
      <c r="J46" s="69">
        <f t="shared" si="27"/>
        <v>0</v>
      </c>
      <c r="K46" s="69">
        <f t="shared" si="27"/>
        <v>0</v>
      </c>
      <c r="L46" s="69">
        <f t="shared" si="27"/>
        <v>0</v>
      </c>
      <c r="M46" s="69">
        <f t="shared" si="27"/>
        <v>0</v>
      </c>
      <c r="N46" s="69">
        <f t="shared" si="27"/>
        <v>0</v>
      </c>
      <c r="O46" s="69">
        <f t="shared" si="27"/>
        <v>0</v>
      </c>
      <c r="P46" s="69">
        <f t="shared" si="27"/>
        <v>0</v>
      </c>
      <c r="Q46" s="69">
        <f t="shared" si="27"/>
        <v>0</v>
      </c>
      <c r="R46" s="69">
        <f t="shared" si="27"/>
        <v>0</v>
      </c>
      <c r="S46" s="69">
        <f t="shared" si="27"/>
        <v>0</v>
      </c>
      <c r="T46" s="69">
        <f t="shared" si="27"/>
        <v>0</v>
      </c>
      <c r="U46" s="69">
        <f t="shared" si="27"/>
        <v>0</v>
      </c>
      <c r="V46" s="69">
        <f t="shared" si="27"/>
        <v>0</v>
      </c>
      <c r="W46" s="69">
        <f t="shared" si="27"/>
        <v>0</v>
      </c>
      <c r="X46" s="69">
        <f t="shared" si="27"/>
        <v>0</v>
      </c>
      <c r="Y46" s="69">
        <f t="shared" si="27"/>
        <v>0</v>
      </c>
      <c r="Z46" s="69">
        <f t="shared" si="27"/>
        <v>0</v>
      </c>
      <c r="AA46" s="264"/>
      <c r="AB46" s="215"/>
      <c r="AC46" s="215"/>
      <c r="AD46" s="215"/>
      <c r="AE46" s="215"/>
      <c r="AF46" s="215"/>
      <c r="AG46" s="58"/>
      <c r="AH46" s="58"/>
      <c r="AI46" s="58"/>
      <c r="AJ46" s="58"/>
      <c r="AK46" s="58"/>
      <c r="AL46" s="58"/>
    </row>
    <row r="47" spans="1:38" ht="113.25" customHeight="1" x14ac:dyDescent="0.25">
      <c r="A47" s="247"/>
      <c r="B47" s="248">
        <v>2210</v>
      </c>
      <c r="C47" s="217" t="s">
        <v>184</v>
      </c>
      <c r="D47" s="165" t="s">
        <v>185</v>
      </c>
      <c r="E47" s="68"/>
      <c r="F47" s="332">
        <v>185556</v>
      </c>
      <c r="G47" s="332">
        <v>185556</v>
      </c>
      <c r="H47" s="232">
        <v>185556</v>
      </c>
      <c r="I47" s="68"/>
      <c r="J47" s="232"/>
      <c r="K47" s="290"/>
      <c r="L47" s="290"/>
      <c r="M47" s="290"/>
      <c r="N47" s="232"/>
      <c r="O47" s="232"/>
      <c r="P47" s="232"/>
      <c r="Q47" s="232"/>
      <c r="R47" s="232"/>
      <c r="S47" s="232"/>
      <c r="T47" s="232"/>
      <c r="U47" s="232"/>
      <c r="V47" s="232"/>
      <c r="W47" s="70"/>
      <c r="X47" s="232"/>
      <c r="Y47" s="232"/>
      <c r="Z47" s="251"/>
      <c r="AA47" s="235"/>
      <c r="AB47" s="36"/>
      <c r="AC47" s="36"/>
      <c r="AD47" s="36"/>
      <c r="AE47" s="36"/>
      <c r="AF47" s="36"/>
      <c r="AG47" s="16"/>
      <c r="AH47" s="16"/>
      <c r="AI47" s="16"/>
      <c r="AJ47" s="16"/>
      <c r="AK47" s="16"/>
      <c r="AL47" s="16"/>
    </row>
    <row r="48" spans="1:38" ht="109.5" customHeight="1" x14ac:dyDescent="0.25">
      <c r="A48" s="247"/>
      <c r="B48" s="248">
        <v>3110</v>
      </c>
      <c r="C48" s="133" t="s">
        <v>18</v>
      </c>
      <c r="D48" s="165" t="s">
        <v>185</v>
      </c>
      <c r="E48" s="68"/>
      <c r="F48" s="214">
        <v>24090</v>
      </c>
      <c r="G48" s="214">
        <v>24090</v>
      </c>
      <c r="H48" s="232">
        <v>24090</v>
      </c>
      <c r="I48" s="68"/>
      <c r="J48" s="232"/>
      <c r="K48" s="290"/>
      <c r="L48" s="290"/>
      <c r="M48" s="290"/>
      <c r="N48" s="232"/>
      <c r="O48" s="232"/>
      <c r="P48" s="232"/>
      <c r="Q48" s="232"/>
      <c r="R48" s="232"/>
      <c r="S48" s="232"/>
      <c r="T48" s="232"/>
      <c r="U48" s="232"/>
      <c r="V48" s="232"/>
      <c r="W48" s="70"/>
      <c r="X48" s="232"/>
      <c r="Y48" s="232"/>
      <c r="Z48" s="251"/>
      <c r="AA48" s="235"/>
      <c r="AB48" s="36"/>
      <c r="AC48" s="36"/>
      <c r="AD48" s="36"/>
      <c r="AE48" s="36"/>
      <c r="AF48" s="36"/>
      <c r="AG48" s="16"/>
      <c r="AH48" s="16"/>
      <c r="AI48" s="16"/>
      <c r="AJ48" s="16"/>
      <c r="AK48" s="16"/>
      <c r="AL48" s="16"/>
    </row>
    <row r="49" spans="1:38" ht="152.25" customHeight="1" x14ac:dyDescent="0.3">
      <c r="A49" s="233"/>
      <c r="B49" s="206" t="s">
        <v>169</v>
      </c>
      <c r="C49" s="157" t="s">
        <v>164</v>
      </c>
      <c r="D49" s="205"/>
      <c r="E49" s="69">
        <f>SUM(E50:E51)</f>
        <v>0</v>
      </c>
      <c r="F49" s="69">
        <f t="shared" ref="F49:Z49" si="28">SUM(F50:F51)</f>
        <v>12311300</v>
      </c>
      <c r="G49" s="69">
        <f t="shared" si="28"/>
        <v>11886800</v>
      </c>
      <c r="H49" s="69">
        <f t="shared" si="28"/>
        <v>754800</v>
      </c>
      <c r="I49" s="69">
        <f t="shared" si="28"/>
        <v>0</v>
      </c>
      <c r="J49" s="69">
        <f t="shared" si="28"/>
        <v>0</v>
      </c>
      <c r="K49" s="69">
        <f t="shared" si="28"/>
        <v>0</v>
      </c>
      <c r="L49" s="69">
        <f t="shared" si="28"/>
        <v>0</v>
      </c>
      <c r="M49" s="69">
        <f t="shared" si="28"/>
        <v>0</v>
      </c>
      <c r="N49" s="69">
        <f t="shared" si="28"/>
        <v>0</v>
      </c>
      <c r="O49" s="69">
        <f t="shared" si="28"/>
        <v>0</v>
      </c>
      <c r="P49" s="69">
        <f t="shared" si="28"/>
        <v>0</v>
      </c>
      <c r="Q49" s="69">
        <f t="shared" si="28"/>
        <v>0</v>
      </c>
      <c r="R49" s="69">
        <f t="shared" si="28"/>
        <v>0</v>
      </c>
      <c r="S49" s="69">
        <f t="shared" si="28"/>
        <v>0</v>
      </c>
      <c r="T49" s="69">
        <f t="shared" si="28"/>
        <v>0</v>
      </c>
      <c r="U49" s="69">
        <f t="shared" si="28"/>
        <v>0</v>
      </c>
      <c r="V49" s="69">
        <f t="shared" si="28"/>
        <v>754800</v>
      </c>
      <c r="W49" s="69">
        <f t="shared" si="28"/>
        <v>0</v>
      </c>
      <c r="X49" s="69">
        <f t="shared" si="28"/>
        <v>11132000</v>
      </c>
      <c r="Y49" s="69">
        <f t="shared" si="28"/>
        <v>0</v>
      </c>
      <c r="Z49" s="69">
        <f t="shared" si="28"/>
        <v>0</v>
      </c>
      <c r="AA49" s="235"/>
      <c r="AB49" s="36"/>
      <c r="AC49" s="36"/>
      <c r="AD49" s="36"/>
      <c r="AE49" s="36"/>
      <c r="AF49" s="36"/>
      <c r="AG49" s="16"/>
      <c r="AH49" s="16"/>
      <c r="AI49" s="16"/>
      <c r="AJ49" s="16"/>
      <c r="AK49" s="16"/>
      <c r="AL49" s="16"/>
    </row>
    <row r="50" spans="1:38" s="117" customFormat="1" ht="135.75" customHeight="1" x14ac:dyDescent="0.3">
      <c r="A50" s="242"/>
      <c r="B50" s="243" t="s">
        <v>186</v>
      </c>
      <c r="C50" s="133" t="s">
        <v>18</v>
      </c>
      <c r="D50" s="204" t="s">
        <v>165</v>
      </c>
      <c r="E50" s="70"/>
      <c r="F50" s="70">
        <f>896290+3100000+41600</f>
        <v>4037890</v>
      </c>
      <c r="G50" s="237">
        <f>896290+3100000</f>
        <v>3996290</v>
      </c>
      <c r="H50" s="70">
        <f>705133</f>
        <v>705133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0">
        <f t="shared" ref="V50:V55" si="29">H50</f>
        <v>705133</v>
      </c>
      <c r="W50" s="71"/>
      <c r="X50" s="70">
        <f>G50-H50</f>
        <v>3291157</v>
      </c>
      <c r="Y50" s="70"/>
      <c r="Z50" s="260"/>
      <c r="AA50" s="261"/>
      <c r="AB50" s="115"/>
      <c r="AC50" s="115"/>
      <c r="AD50" s="115"/>
      <c r="AE50" s="115"/>
      <c r="AF50" s="115"/>
      <c r="AG50" s="116"/>
      <c r="AH50" s="116"/>
      <c r="AI50" s="116"/>
      <c r="AJ50" s="116"/>
      <c r="AK50" s="116"/>
      <c r="AL50" s="116"/>
    </row>
    <row r="51" spans="1:38" ht="136.5" customHeight="1" x14ac:dyDescent="0.25">
      <c r="A51" s="247"/>
      <c r="B51" s="248">
        <v>3110</v>
      </c>
      <c r="C51" s="133" t="s">
        <v>18</v>
      </c>
      <c r="D51" s="204" t="s">
        <v>165</v>
      </c>
      <c r="E51" s="68"/>
      <c r="F51" s="68">
        <f>990510+6900000+382900</f>
        <v>8273410</v>
      </c>
      <c r="G51" s="287">
        <f>990510+6900000</f>
        <v>7890510</v>
      </c>
      <c r="H51" s="232">
        <v>49667</v>
      </c>
      <c r="I51" s="68"/>
      <c r="J51" s="232"/>
      <c r="K51" s="290"/>
      <c r="L51" s="290"/>
      <c r="M51" s="290"/>
      <c r="N51" s="232"/>
      <c r="O51" s="232"/>
      <c r="P51" s="232"/>
      <c r="Q51" s="232"/>
      <c r="R51" s="232"/>
      <c r="S51" s="232"/>
      <c r="T51" s="232"/>
      <c r="U51" s="232"/>
      <c r="V51" s="70">
        <f t="shared" si="29"/>
        <v>49667</v>
      </c>
      <c r="W51" s="70"/>
      <c r="X51" s="70">
        <f>G51-H51</f>
        <v>7840843</v>
      </c>
      <c r="Y51" s="70"/>
      <c r="Z51" s="260">
        <f t="shared" ref="Z51" si="30">W57*100/F57</f>
        <v>0</v>
      </c>
      <c r="AA51" s="235"/>
      <c r="AB51" s="36"/>
      <c r="AC51" s="36"/>
      <c r="AD51" s="36"/>
      <c r="AE51" s="36"/>
      <c r="AF51" s="36"/>
      <c r="AG51" s="16"/>
      <c r="AH51" s="16"/>
      <c r="AI51" s="16"/>
      <c r="AJ51" s="16"/>
      <c r="AK51" s="16"/>
      <c r="AL51" s="16"/>
    </row>
    <row r="52" spans="1:38" s="216" customFormat="1" ht="156.75" customHeight="1" x14ac:dyDescent="0.3">
      <c r="A52" s="233"/>
      <c r="B52" s="206" t="s">
        <v>187</v>
      </c>
      <c r="C52" s="284" t="s">
        <v>188</v>
      </c>
      <c r="D52" s="171"/>
      <c r="E52" s="69">
        <f>SUM(E53)</f>
        <v>0</v>
      </c>
      <c r="F52" s="69">
        <f t="shared" ref="F52:Z52" si="31">SUM(F53)</f>
        <v>6060080</v>
      </c>
      <c r="G52" s="69">
        <f t="shared" si="31"/>
        <v>6060080</v>
      </c>
      <c r="H52" s="69">
        <f t="shared" si="31"/>
        <v>3030040</v>
      </c>
      <c r="I52" s="69">
        <f t="shared" si="31"/>
        <v>0</v>
      </c>
      <c r="J52" s="69">
        <f t="shared" si="31"/>
        <v>0</v>
      </c>
      <c r="K52" s="69">
        <f t="shared" si="31"/>
        <v>0</v>
      </c>
      <c r="L52" s="69">
        <f t="shared" si="31"/>
        <v>0</v>
      </c>
      <c r="M52" s="69">
        <f t="shared" si="31"/>
        <v>0</v>
      </c>
      <c r="N52" s="69">
        <f t="shared" si="31"/>
        <v>0</v>
      </c>
      <c r="O52" s="69">
        <f t="shared" si="31"/>
        <v>0</v>
      </c>
      <c r="P52" s="69">
        <f t="shared" si="31"/>
        <v>0</v>
      </c>
      <c r="Q52" s="69">
        <f t="shared" si="31"/>
        <v>0</v>
      </c>
      <c r="R52" s="69">
        <f t="shared" si="31"/>
        <v>0</v>
      </c>
      <c r="S52" s="69">
        <f t="shared" si="31"/>
        <v>0</v>
      </c>
      <c r="T52" s="69">
        <f t="shared" si="31"/>
        <v>0</v>
      </c>
      <c r="U52" s="69">
        <f t="shared" si="31"/>
        <v>0</v>
      </c>
      <c r="V52" s="69">
        <f t="shared" si="31"/>
        <v>3030040</v>
      </c>
      <c r="W52" s="69">
        <f t="shared" si="31"/>
        <v>0</v>
      </c>
      <c r="X52" s="69">
        <f t="shared" si="31"/>
        <v>6060080</v>
      </c>
      <c r="Y52" s="69">
        <f t="shared" si="31"/>
        <v>0</v>
      </c>
      <c r="Z52" s="69">
        <f t="shared" si="31"/>
        <v>0</v>
      </c>
      <c r="AA52" s="264"/>
      <c r="AB52" s="215"/>
      <c r="AC52" s="215"/>
      <c r="AD52" s="215"/>
      <c r="AE52" s="215"/>
      <c r="AF52" s="215"/>
      <c r="AG52" s="58"/>
      <c r="AH52" s="58"/>
      <c r="AI52" s="58"/>
      <c r="AJ52" s="58"/>
      <c r="AK52" s="58"/>
      <c r="AL52" s="58"/>
    </row>
    <row r="53" spans="1:38" s="117" customFormat="1" ht="272.25" customHeight="1" x14ac:dyDescent="0.3">
      <c r="A53" s="242"/>
      <c r="B53" s="265" t="s">
        <v>5</v>
      </c>
      <c r="C53" s="133" t="s">
        <v>0</v>
      </c>
      <c r="D53" s="170" t="s">
        <v>189</v>
      </c>
      <c r="E53" s="70"/>
      <c r="F53" s="212">
        <f>5970080+90000</f>
        <v>6060080</v>
      </c>
      <c r="G53" s="212">
        <f>5970080+90000</f>
        <v>6060080</v>
      </c>
      <c r="H53" s="70">
        <f>3030040</f>
        <v>3030040</v>
      </c>
      <c r="I53" s="70"/>
      <c r="J53" s="70"/>
      <c r="K53" s="277"/>
      <c r="L53" s="277"/>
      <c r="M53" s="277"/>
      <c r="N53" s="70"/>
      <c r="O53" s="70"/>
      <c r="P53" s="70"/>
      <c r="Q53" s="70"/>
      <c r="R53" s="70"/>
      <c r="S53" s="70"/>
      <c r="T53" s="70"/>
      <c r="U53" s="70"/>
      <c r="V53" s="70">
        <f t="shared" si="29"/>
        <v>3030040</v>
      </c>
      <c r="W53" s="70"/>
      <c r="X53" s="70">
        <f>F53-W53</f>
        <v>6060080</v>
      </c>
      <c r="Y53" s="70"/>
      <c r="Z53" s="260"/>
      <c r="AA53" s="261"/>
      <c r="AB53" s="115"/>
      <c r="AC53" s="115"/>
      <c r="AD53" s="115"/>
      <c r="AE53" s="115"/>
      <c r="AF53" s="115"/>
      <c r="AG53" s="116"/>
      <c r="AH53" s="116"/>
      <c r="AI53" s="116"/>
      <c r="AJ53" s="116"/>
      <c r="AK53" s="116"/>
      <c r="AL53" s="116"/>
    </row>
    <row r="54" spans="1:38" s="216" customFormat="1" ht="156" customHeight="1" x14ac:dyDescent="0.25">
      <c r="A54" s="233"/>
      <c r="B54" s="283" t="s">
        <v>191</v>
      </c>
      <c r="C54" s="284" t="s">
        <v>190</v>
      </c>
      <c r="D54" s="171"/>
      <c r="E54" s="69">
        <f>SUM(E55)</f>
        <v>0</v>
      </c>
      <c r="F54" s="69">
        <f t="shared" ref="F54:Z54" si="32">SUM(F55)</f>
        <v>23287085</v>
      </c>
      <c r="G54" s="69">
        <f t="shared" si="32"/>
        <v>23287085</v>
      </c>
      <c r="H54" s="69">
        <f t="shared" si="32"/>
        <v>11727714</v>
      </c>
      <c r="I54" s="69">
        <f t="shared" si="32"/>
        <v>0</v>
      </c>
      <c r="J54" s="69">
        <f t="shared" si="32"/>
        <v>0</v>
      </c>
      <c r="K54" s="69">
        <f t="shared" si="32"/>
        <v>0</v>
      </c>
      <c r="L54" s="69">
        <f t="shared" si="32"/>
        <v>0</v>
      </c>
      <c r="M54" s="69">
        <f t="shared" si="32"/>
        <v>0</v>
      </c>
      <c r="N54" s="69">
        <f t="shared" si="32"/>
        <v>0</v>
      </c>
      <c r="O54" s="69">
        <f t="shared" si="32"/>
        <v>0</v>
      </c>
      <c r="P54" s="69">
        <f t="shared" si="32"/>
        <v>0</v>
      </c>
      <c r="Q54" s="69">
        <f t="shared" si="32"/>
        <v>0</v>
      </c>
      <c r="R54" s="69">
        <f t="shared" si="32"/>
        <v>0</v>
      </c>
      <c r="S54" s="69">
        <f t="shared" si="32"/>
        <v>0</v>
      </c>
      <c r="T54" s="69">
        <f t="shared" si="32"/>
        <v>0</v>
      </c>
      <c r="U54" s="69">
        <f t="shared" si="32"/>
        <v>0</v>
      </c>
      <c r="V54" s="69">
        <f t="shared" si="32"/>
        <v>11727714</v>
      </c>
      <c r="W54" s="69">
        <f t="shared" si="32"/>
        <v>0</v>
      </c>
      <c r="X54" s="69">
        <f t="shared" si="32"/>
        <v>23287085</v>
      </c>
      <c r="Y54" s="69">
        <f t="shared" si="32"/>
        <v>0</v>
      </c>
      <c r="Z54" s="69">
        <f t="shared" si="32"/>
        <v>0</v>
      </c>
      <c r="AA54" s="264"/>
      <c r="AB54" s="215"/>
      <c r="AC54" s="215"/>
      <c r="AD54" s="215"/>
      <c r="AE54" s="215"/>
      <c r="AF54" s="215"/>
      <c r="AG54" s="58"/>
      <c r="AH54" s="58"/>
      <c r="AI54" s="58"/>
      <c r="AJ54" s="58"/>
      <c r="AK54" s="58"/>
      <c r="AL54" s="58"/>
    </row>
    <row r="55" spans="1:38" s="117" customFormat="1" ht="279.75" customHeight="1" x14ac:dyDescent="0.3">
      <c r="A55" s="242"/>
      <c r="B55" s="265" t="s">
        <v>5</v>
      </c>
      <c r="C55" s="133" t="s">
        <v>0</v>
      </c>
      <c r="D55" s="204" t="s">
        <v>192</v>
      </c>
      <c r="E55" s="70"/>
      <c r="F55" s="214">
        <v>23287085</v>
      </c>
      <c r="G55" s="214">
        <v>23287085</v>
      </c>
      <c r="H55" s="70">
        <f>11727714</f>
        <v>11727714</v>
      </c>
      <c r="I55" s="70"/>
      <c r="J55" s="70"/>
      <c r="K55" s="277"/>
      <c r="L55" s="277"/>
      <c r="M55" s="277"/>
      <c r="N55" s="70"/>
      <c r="O55" s="70"/>
      <c r="P55" s="70"/>
      <c r="Q55" s="70"/>
      <c r="R55" s="70"/>
      <c r="S55" s="70"/>
      <c r="T55" s="70"/>
      <c r="U55" s="70"/>
      <c r="V55" s="70">
        <f t="shared" si="29"/>
        <v>11727714</v>
      </c>
      <c r="W55" s="70"/>
      <c r="X55" s="70">
        <f>F55-W55</f>
        <v>23287085</v>
      </c>
      <c r="Y55" s="70"/>
      <c r="Z55" s="260"/>
      <c r="AA55" s="261"/>
      <c r="AB55" s="115"/>
      <c r="AC55" s="115"/>
      <c r="AD55" s="115"/>
      <c r="AE55" s="115"/>
      <c r="AF55" s="115"/>
      <c r="AG55" s="116"/>
      <c r="AH55" s="116"/>
      <c r="AI55" s="116"/>
      <c r="AJ55" s="116"/>
      <c r="AK55" s="116"/>
      <c r="AL55" s="116"/>
    </row>
    <row r="56" spans="1:38" ht="56.25" customHeight="1" x14ac:dyDescent="0.3">
      <c r="A56" s="233">
        <v>33</v>
      </c>
      <c r="B56" s="206" t="s">
        <v>60</v>
      </c>
      <c r="C56" s="49" t="s">
        <v>54</v>
      </c>
      <c r="D56" s="127"/>
      <c r="E56" s="67">
        <f>SUM(E57:E63)</f>
        <v>0</v>
      </c>
      <c r="F56" s="67">
        <f>F58+F59+F60+F63+F57+F61+F62</f>
        <v>12340000</v>
      </c>
      <c r="G56" s="67">
        <f>G58+G59+G60+G63+G57+G61+G62</f>
        <v>11765000</v>
      </c>
      <c r="H56" s="67">
        <f>H58+H57+H59+H60+H61+H62+H63</f>
        <v>47000</v>
      </c>
      <c r="I56" s="67">
        <f t="shared" ref="I56:U56" si="33">I58</f>
        <v>0</v>
      </c>
      <c r="J56" s="67">
        <f t="shared" si="33"/>
        <v>0</v>
      </c>
      <c r="K56" s="67">
        <f t="shared" si="33"/>
        <v>0</v>
      </c>
      <c r="L56" s="67">
        <f t="shared" si="33"/>
        <v>0</v>
      </c>
      <c r="M56" s="67">
        <f t="shared" si="33"/>
        <v>0</v>
      </c>
      <c r="N56" s="67">
        <f t="shared" si="33"/>
        <v>0</v>
      </c>
      <c r="O56" s="67">
        <f t="shared" si="33"/>
        <v>0</v>
      </c>
      <c r="P56" s="67">
        <f t="shared" si="33"/>
        <v>0</v>
      </c>
      <c r="Q56" s="67">
        <f t="shared" si="33"/>
        <v>0</v>
      </c>
      <c r="R56" s="67">
        <f t="shared" si="33"/>
        <v>0</v>
      </c>
      <c r="S56" s="67">
        <f t="shared" si="33"/>
        <v>0</v>
      </c>
      <c r="T56" s="67">
        <f t="shared" si="33"/>
        <v>0</v>
      </c>
      <c r="U56" s="67">
        <f t="shared" si="33"/>
        <v>0</v>
      </c>
      <c r="V56" s="67">
        <f>V58+V57+V59+V60+V61+V62+V63</f>
        <v>0</v>
      </c>
      <c r="W56" s="67">
        <f>W58+W57+W59+W60+W61+W62+W63</f>
        <v>47000</v>
      </c>
      <c r="X56" s="67">
        <f>X58+X57+X59+X60+X61+X62+X63</f>
        <v>12268000</v>
      </c>
      <c r="Y56" s="232"/>
      <c r="Z56" s="251">
        <f>W58*100/F58</f>
        <v>0</v>
      </c>
      <c r="AA56" s="235"/>
      <c r="AB56" s="36"/>
      <c r="AC56" s="36"/>
      <c r="AD56" s="36"/>
      <c r="AE56" s="36"/>
      <c r="AF56" s="36"/>
      <c r="AG56" s="16"/>
      <c r="AH56" s="16"/>
      <c r="AI56" s="16"/>
      <c r="AJ56" s="16"/>
      <c r="AK56" s="16"/>
      <c r="AL56" s="16"/>
    </row>
    <row r="57" spans="1:38" ht="86.25" customHeight="1" x14ac:dyDescent="0.3">
      <c r="A57" s="242"/>
      <c r="B57" s="243" t="s">
        <v>20</v>
      </c>
      <c r="C57" s="120" t="s">
        <v>21</v>
      </c>
      <c r="D57" s="128" t="s">
        <v>163</v>
      </c>
      <c r="E57" s="71"/>
      <c r="F57" s="70">
        <v>25000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232"/>
      <c r="Z57" s="251"/>
      <c r="AA57" s="235"/>
      <c r="AB57" s="36"/>
      <c r="AC57" s="36"/>
      <c r="AD57" s="36"/>
      <c r="AE57" s="36"/>
      <c r="AF57" s="36"/>
      <c r="AG57" s="16"/>
      <c r="AH57" s="16"/>
      <c r="AI57" s="16"/>
      <c r="AJ57" s="16"/>
      <c r="AK57" s="16"/>
      <c r="AL57" s="16"/>
    </row>
    <row r="58" spans="1:38" ht="77.25" customHeight="1" x14ac:dyDescent="0.25">
      <c r="A58" s="247">
        <v>34</v>
      </c>
      <c r="B58" s="248">
        <v>3132</v>
      </c>
      <c r="C58" s="147" t="s">
        <v>0</v>
      </c>
      <c r="D58" s="151" t="s">
        <v>92</v>
      </c>
      <c r="E58" s="68"/>
      <c r="F58" s="68">
        <v>6150000</v>
      </c>
      <c r="G58" s="68">
        <v>6150000</v>
      </c>
      <c r="H58" s="232">
        <f>I58+V58</f>
        <v>0</v>
      </c>
      <c r="I58" s="68"/>
      <c r="J58" s="290"/>
      <c r="K58" s="290"/>
      <c r="L58" s="290"/>
      <c r="M58" s="290"/>
      <c r="N58" s="232"/>
      <c r="O58" s="232"/>
      <c r="P58" s="232"/>
      <c r="Q58" s="232"/>
      <c r="R58" s="232"/>
      <c r="S58" s="232"/>
      <c r="T58" s="232"/>
      <c r="U58" s="232"/>
      <c r="V58" s="232">
        <f>J58+K58+L58</f>
        <v>0</v>
      </c>
      <c r="W58" s="70"/>
      <c r="X58" s="232">
        <f>F58-H58</f>
        <v>6150000</v>
      </c>
      <c r="Y58" s="232"/>
      <c r="Z58" s="251">
        <f>W59*100/F59</f>
        <v>0</v>
      </c>
      <c r="AA58" s="235"/>
      <c r="AB58" s="36"/>
      <c r="AC58" s="36"/>
      <c r="AD58" s="36"/>
      <c r="AE58" s="36"/>
      <c r="AF58" s="36"/>
      <c r="AG58" s="16"/>
      <c r="AH58" s="16"/>
      <c r="AI58" s="16"/>
      <c r="AJ58" s="16"/>
      <c r="AK58" s="16"/>
      <c r="AL58" s="16"/>
    </row>
    <row r="59" spans="1:38" ht="174" customHeight="1" x14ac:dyDescent="0.25">
      <c r="A59" s="247">
        <v>35</v>
      </c>
      <c r="B59" s="248">
        <v>3132</v>
      </c>
      <c r="C59" s="147" t="s">
        <v>0</v>
      </c>
      <c r="D59" s="149" t="s">
        <v>93</v>
      </c>
      <c r="E59" s="68"/>
      <c r="F59" s="68">
        <f>2645090+45000</f>
        <v>2690090</v>
      </c>
      <c r="G59" s="68">
        <f>2645090+45000</f>
        <v>2690090</v>
      </c>
      <c r="H59" s="232">
        <f t="shared" ref="H59:H63" si="34">I59+V59</f>
        <v>0</v>
      </c>
      <c r="I59" s="68"/>
      <c r="J59" s="290"/>
      <c r="K59" s="290"/>
      <c r="L59" s="290"/>
      <c r="M59" s="290"/>
      <c r="N59" s="232"/>
      <c r="O59" s="232"/>
      <c r="P59" s="232"/>
      <c r="Q59" s="232"/>
      <c r="R59" s="232"/>
      <c r="S59" s="232"/>
      <c r="T59" s="232"/>
      <c r="U59" s="232"/>
      <c r="V59" s="232">
        <f t="shared" ref="V59:V63" si="35">J59+K59+L59</f>
        <v>0</v>
      </c>
      <c r="W59" s="70"/>
      <c r="X59" s="232">
        <f t="shared" ref="X59:X63" si="36">F59-H59</f>
        <v>2690090</v>
      </c>
      <c r="Y59" s="232"/>
      <c r="Z59" s="251">
        <f t="shared" ref="Z59:Z63" si="37">W59*100/F59</f>
        <v>0</v>
      </c>
      <c r="AA59" s="235"/>
      <c r="AB59" s="36"/>
      <c r="AC59" s="36"/>
      <c r="AD59" s="36"/>
      <c r="AE59" s="36"/>
      <c r="AF59" s="36"/>
      <c r="AG59" s="16"/>
      <c r="AH59" s="16"/>
      <c r="AI59" s="16"/>
      <c r="AJ59" s="16"/>
      <c r="AK59" s="16"/>
      <c r="AL59" s="16"/>
    </row>
    <row r="60" spans="1:38" ht="132.75" customHeight="1" x14ac:dyDescent="0.25">
      <c r="A60" s="247">
        <v>36</v>
      </c>
      <c r="B60" s="248">
        <v>3132</v>
      </c>
      <c r="C60" s="147" t="s">
        <v>0</v>
      </c>
      <c r="D60" s="149" t="s">
        <v>94</v>
      </c>
      <c r="E60" s="68"/>
      <c r="F60" s="68">
        <v>2854910</v>
      </c>
      <c r="G60" s="68">
        <v>2854910</v>
      </c>
      <c r="H60" s="232">
        <f>47000</f>
        <v>47000</v>
      </c>
      <c r="I60" s="68"/>
      <c r="J60" s="290"/>
      <c r="K60" s="290"/>
      <c r="L60" s="290"/>
      <c r="M60" s="290"/>
      <c r="N60" s="232"/>
      <c r="O60" s="232"/>
      <c r="P60" s="232"/>
      <c r="Q60" s="232"/>
      <c r="R60" s="232"/>
      <c r="S60" s="232"/>
      <c r="T60" s="232"/>
      <c r="U60" s="232"/>
      <c r="V60" s="232"/>
      <c r="W60" s="70">
        <f>47000</f>
        <v>47000</v>
      </c>
      <c r="X60" s="232">
        <f>F60-H60</f>
        <v>2807910</v>
      </c>
      <c r="Y60" s="232"/>
      <c r="Z60" s="251">
        <f t="shared" si="37"/>
        <v>1.6462865729567657</v>
      </c>
      <c r="AA60" s="235"/>
      <c r="AB60" s="36"/>
      <c r="AC60" s="36"/>
      <c r="AD60" s="36"/>
      <c r="AE60" s="36"/>
      <c r="AF60" s="36"/>
      <c r="AG60" s="16"/>
      <c r="AH60" s="16"/>
      <c r="AI60" s="16"/>
      <c r="AJ60" s="16"/>
      <c r="AK60" s="16"/>
      <c r="AL60" s="16"/>
    </row>
    <row r="61" spans="1:38" ht="121.5" customHeight="1" x14ac:dyDescent="0.4">
      <c r="A61" s="247"/>
      <c r="B61" s="248">
        <v>3132</v>
      </c>
      <c r="C61" s="147" t="s">
        <v>0</v>
      </c>
      <c r="D61" s="88" t="s">
        <v>170</v>
      </c>
      <c r="E61" s="207"/>
      <c r="F61" s="286">
        <v>35000</v>
      </c>
      <c r="G61" s="286">
        <v>35000</v>
      </c>
      <c r="H61" s="232"/>
      <c r="I61" s="68"/>
      <c r="J61" s="290"/>
      <c r="K61" s="290"/>
      <c r="L61" s="290"/>
      <c r="M61" s="290"/>
      <c r="N61" s="232"/>
      <c r="O61" s="232"/>
      <c r="P61" s="232"/>
      <c r="Q61" s="232"/>
      <c r="R61" s="232"/>
      <c r="S61" s="232"/>
      <c r="T61" s="232"/>
      <c r="U61" s="232"/>
      <c r="V61" s="232"/>
      <c r="W61" s="70"/>
      <c r="X61" s="232">
        <f t="shared" si="36"/>
        <v>35000</v>
      </c>
      <c r="Y61" s="232"/>
      <c r="Z61" s="251"/>
      <c r="AA61" s="235"/>
      <c r="AB61" s="36"/>
      <c r="AC61" s="36"/>
      <c r="AD61" s="36"/>
      <c r="AE61" s="36"/>
      <c r="AF61" s="36"/>
      <c r="AG61" s="16"/>
      <c r="AH61" s="16"/>
      <c r="AI61" s="16"/>
      <c r="AJ61" s="16"/>
      <c r="AK61" s="16"/>
      <c r="AL61" s="16"/>
    </row>
    <row r="62" spans="1:38" ht="111.75" customHeight="1" x14ac:dyDescent="0.4">
      <c r="A62" s="247"/>
      <c r="B62" s="248">
        <v>3132</v>
      </c>
      <c r="C62" s="147" t="s">
        <v>0</v>
      </c>
      <c r="D62" s="88" t="s">
        <v>171</v>
      </c>
      <c r="E62" s="207"/>
      <c r="F62" s="286">
        <v>35000</v>
      </c>
      <c r="G62" s="286">
        <v>35000</v>
      </c>
      <c r="H62" s="232"/>
      <c r="I62" s="68"/>
      <c r="J62" s="290"/>
      <c r="K62" s="290"/>
      <c r="L62" s="290"/>
      <c r="M62" s="290"/>
      <c r="N62" s="232"/>
      <c r="O62" s="232"/>
      <c r="P62" s="232"/>
      <c r="Q62" s="232"/>
      <c r="R62" s="232"/>
      <c r="S62" s="232"/>
      <c r="T62" s="232"/>
      <c r="U62" s="232"/>
      <c r="V62" s="232"/>
      <c r="W62" s="70"/>
      <c r="X62" s="232">
        <f t="shared" si="36"/>
        <v>35000</v>
      </c>
      <c r="Y62" s="232"/>
      <c r="Z62" s="251"/>
      <c r="AA62" s="235"/>
      <c r="AB62" s="36"/>
      <c r="AC62" s="36"/>
      <c r="AD62" s="36"/>
      <c r="AE62" s="36"/>
      <c r="AF62" s="36"/>
      <c r="AG62" s="16"/>
      <c r="AH62" s="16"/>
      <c r="AI62" s="16"/>
      <c r="AJ62" s="16"/>
      <c r="AK62" s="16"/>
      <c r="AL62" s="16"/>
    </row>
    <row r="63" spans="1:38" ht="107.25" customHeight="1" x14ac:dyDescent="0.3">
      <c r="A63" s="247">
        <v>37</v>
      </c>
      <c r="B63" s="259" t="s">
        <v>79</v>
      </c>
      <c r="C63" s="147" t="s">
        <v>77</v>
      </c>
      <c r="D63" s="149" t="s">
        <v>87</v>
      </c>
      <c r="E63" s="68"/>
      <c r="F63" s="68">
        <v>550000</v>
      </c>
      <c r="G63" s="68"/>
      <c r="H63" s="232">
        <f t="shared" si="34"/>
        <v>0</v>
      </c>
      <c r="I63" s="266"/>
      <c r="J63" s="334"/>
      <c r="K63" s="254"/>
      <c r="L63" s="254"/>
      <c r="M63" s="254"/>
      <c r="N63" s="255"/>
      <c r="O63" s="255"/>
      <c r="P63" s="255"/>
      <c r="Q63" s="255"/>
      <c r="R63" s="255"/>
      <c r="S63" s="255"/>
      <c r="T63" s="255"/>
      <c r="U63" s="255"/>
      <c r="V63" s="232">
        <f t="shared" si="35"/>
        <v>0</v>
      </c>
      <c r="W63" s="232"/>
      <c r="X63" s="232">
        <f t="shared" si="36"/>
        <v>550000</v>
      </c>
      <c r="Y63" s="232"/>
      <c r="Z63" s="251">
        <f t="shared" si="37"/>
        <v>0</v>
      </c>
      <c r="AA63" s="235"/>
      <c r="AB63" s="36"/>
      <c r="AC63" s="36"/>
      <c r="AD63" s="36"/>
      <c r="AE63" s="36"/>
      <c r="AF63" s="36"/>
      <c r="AG63" s="16"/>
      <c r="AH63" s="16"/>
      <c r="AI63" s="16"/>
      <c r="AJ63" s="16"/>
      <c r="AK63" s="16"/>
      <c r="AL63" s="16"/>
    </row>
    <row r="64" spans="1:38" ht="108.75" customHeight="1" x14ac:dyDescent="0.3">
      <c r="A64" s="268">
        <v>38</v>
      </c>
      <c r="B64" s="241" t="s">
        <v>14</v>
      </c>
      <c r="C64" s="76" t="s">
        <v>37</v>
      </c>
      <c r="D64" s="54"/>
      <c r="E64" s="63">
        <f>E65</f>
        <v>501900</v>
      </c>
      <c r="F64" s="63">
        <f>F65</f>
        <v>0</v>
      </c>
      <c r="G64" s="63">
        <f t="shared" ref="G64:X64" si="38">G65</f>
        <v>0</v>
      </c>
      <c r="H64" s="63">
        <f t="shared" si="38"/>
        <v>0</v>
      </c>
      <c r="I64" s="63">
        <f t="shared" si="38"/>
        <v>0</v>
      </c>
      <c r="J64" s="63">
        <f t="shared" si="38"/>
        <v>0</v>
      </c>
      <c r="K64" s="63">
        <f t="shared" si="38"/>
        <v>0</v>
      </c>
      <c r="L64" s="63">
        <f t="shared" si="38"/>
        <v>0</v>
      </c>
      <c r="M64" s="63">
        <f t="shared" si="38"/>
        <v>0</v>
      </c>
      <c r="N64" s="63">
        <f t="shared" si="38"/>
        <v>0</v>
      </c>
      <c r="O64" s="63">
        <f t="shared" si="38"/>
        <v>0</v>
      </c>
      <c r="P64" s="63">
        <f t="shared" si="38"/>
        <v>0</v>
      </c>
      <c r="Q64" s="63">
        <f t="shared" si="38"/>
        <v>0</v>
      </c>
      <c r="R64" s="63">
        <f t="shared" si="38"/>
        <v>0</v>
      </c>
      <c r="S64" s="63">
        <f t="shared" si="38"/>
        <v>0</v>
      </c>
      <c r="T64" s="63">
        <f t="shared" si="38"/>
        <v>0</v>
      </c>
      <c r="U64" s="63">
        <f t="shared" si="38"/>
        <v>0</v>
      </c>
      <c r="V64" s="63">
        <f t="shared" si="38"/>
        <v>0</v>
      </c>
      <c r="W64" s="63">
        <f t="shared" si="38"/>
        <v>0</v>
      </c>
      <c r="X64" s="63">
        <f t="shared" si="38"/>
        <v>501900</v>
      </c>
      <c r="Y64" s="326">
        <f>W64*100/E64</f>
        <v>0</v>
      </c>
      <c r="Z64" s="251"/>
      <c r="AA64" s="235"/>
      <c r="AB64" s="36"/>
      <c r="AC64" s="36"/>
      <c r="AD64" s="36"/>
      <c r="AE64" s="36"/>
      <c r="AF64" s="36"/>
      <c r="AG64" s="16"/>
      <c r="AH64" s="16"/>
      <c r="AI64" s="16"/>
      <c r="AJ64" s="16"/>
      <c r="AK64" s="16"/>
      <c r="AL64" s="16"/>
    </row>
    <row r="65" spans="1:38" ht="99.75" customHeight="1" x14ac:dyDescent="0.3">
      <c r="A65" s="269">
        <v>39</v>
      </c>
      <c r="B65" s="206" t="s">
        <v>38</v>
      </c>
      <c r="C65" s="95" t="s">
        <v>39</v>
      </c>
      <c r="D65" s="86"/>
      <c r="E65" s="67">
        <f>SUM(E66)</f>
        <v>501900</v>
      </c>
      <c r="F65" s="67">
        <f t="shared" ref="F65:Z65" si="39">SUM(F66)</f>
        <v>0</v>
      </c>
      <c r="G65" s="67">
        <f t="shared" si="39"/>
        <v>0</v>
      </c>
      <c r="H65" s="67">
        <f t="shared" si="39"/>
        <v>0</v>
      </c>
      <c r="I65" s="67">
        <f t="shared" si="39"/>
        <v>0</v>
      </c>
      <c r="J65" s="67">
        <f t="shared" si="39"/>
        <v>0</v>
      </c>
      <c r="K65" s="67">
        <f t="shared" si="39"/>
        <v>0</v>
      </c>
      <c r="L65" s="67">
        <f t="shared" si="39"/>
        <v>0</v>
      </c>
      <c r="M65" s="67">
        <f t="shared" si="39"/>
        <v>0</v>
      </c>
      <c r="N65" s="67">
        <f t="shared" si="39"/>
        <v>0</v>
      </c>
      <c r="O65" s="67">
        <f t="shared" si="39"/>
        <v>0</v>
      </c>
      <c r="P65" s="67">
        <f t="shared" si="39"/>
        <v>0</v>
      </c>
      <c r="Q65" s="67">
        <f t="shared" si="39"/>
        <v>0</v>
      </c>
      <c r="R65" s="67">
        <f t="shared" si="39"/>
        <v>0</v>
      </c>
      <c r="S65" s="67">
        <f t="shared" si="39"/>
        <v>0</v>
      </c>
      <c r="T65" s="67">
        <f t="shared" si="39"/>
        <v>0</v>
      </c>
      <c r="U65" s="67">
        <f t="shared" si="39"/>
        <v>0</v>
      </c>
      <c r="V65" s="67">
        <f t="shared" si="39"/>
        <v>0</v>
      </c>
      <c r="W65" s="67">
        <f t="shared" si="39"/>
        <v>0</v>
      </c>
      <c r="X65" s="67">
        <f t="shared" si="39"/>
        <v>501900</v>
      </c>
      <c r="Y65" s="67">
        <f t="shared" si="39"/>
        <v>0</v>
      </c>
      <c r="Z65" s="67">
        <f t="shared" si="39"/>
        <v>0</v>
      </c>
      <c r="AA65" s="235"/>
      <c r="AB65" s="36"/>
      <c r="AC65" s="36"/>
      <c r="AD65" s="36"/>
      <c r="AE65" s="36"/>
      <c r="AF65" s="36"/>
      <c r="AG65" s="16"/>
      <c r="AH65" s="16"/>
      <c r="AI65" s="16"/>
      <c r="AJ65" s="16"/>
      <c r="AK65" s="16"/>
      <c r="AL65" s="16"/>
    </row>
    <row r="66" spans="1:38" ht="82.5" customHeight="1" x14ac:dyDescent="0.3">
      <c r="A66" s="270">
        <v>40</v>
      </c>
      <c r="B66" s="243" t="s">
        <v>5</v>
      </c>
      <c r="C66" s="120" t="s">
        <v>0</v>
      </c>
      <c r="D66" s="128" t="s">
        <v>95</v>
      </c>
      <c r="E66" s="70">
        <v>501900</v>
      </c>
      <c r="F66" s="70"/>
      <c r="G66" s="70"/>
      <c r="H66" s="70">
        <f>I66+V66</f>
        <v>0</v>
      </c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0">
        <f>J66+K66</f>
        <v>0</v>
      </c>
      <c r="W66" s="71"/>
      <c r="X66" s="70">
        <f>E66-H66</f>
        <v>501900</v>
      </c>
      <c r="Y66" s="232">
        <f t="shared" ref="Y66:Y79" si="40">W66*100/E66</f>
        <v>0</v>
      </c>
      <c r="Z66" s="251"/>
      <c r="AA66" s="235"/>
      <c r="AB66" s="36"/>
      <c r="AC66" s="36"/>
      <c r="AD66" s="36"/>
      <c r="AE66" s="36"/>
      <c r="AF66" s="36"/>
      <c r="AG66" s="16"/>
      <c r="AH66" s="16"/>
      <c r="AI66" s="16"/>
      <c r="AJ66" s="16"/>
      <c r="AK66" s="16"/>
      <c r="AL66" s="16"/>
    </row>
    <row r="67" spans="1:38" ht="102.75" customHeight="1" x14ac:dyDescent="0.3">
      <c r="A67" s="271">
        <v>41</v>
      </c>
      <c r="B67" s="92">
        <v>10</v>
      </c>
      <c r="C67" s="122" t="s">
        <v>40</v>
      </c>
      <c r="D67" s="75"/>
      <c r="E67" s="72">
        <f>E68+E70+E74+E76+E78+E80+E82+E84</f>
        <v>2443550</v>
      </c>
      <c r="F67" s="72">
        <f>F68+F70+F74+F76+F78+F80+F82+F84</f>
        <v>4500000</v>
      </c>
      <c r="G67" s="72">
        <f t="shared" ref="G67:V67" si="41">G68+G70+G74+G76+G78+G80+G84</f>
        <v>4500000</v>
      </c>
      <c r="H67" s="72">
        <f t="shared" si="41"/>
        <v>462969.5</v>
      </c>
      <c r="I67" s="72">
        <f t="shared" si="41"/>
        <v>201659</v>
      </c>
      <c r="J67" s="72">
        <f t="shared" si="41"/>
        <v>0</v>
      </c>
      <c r="K67" s="72">
        <f t="shared" si="41"/>
        <v>0</v>
      </c>
      <c r="L67" s="72">
        <f t="shared" si="41"/>
        <v>0</v>
      </c>
      <c r="M67" s="72">
        <f t="shared" si="41"/>
        <v>0</v>
      </c>
      <c r="N67" s="72">
        <f t="shared" si="41"/>
        <v>0</v>
      </c>
      <c r="O67" s="72">
        <f t="shared" si="41"/>
        <v>0</v>
      </c>
      <c r="P67" s="72">
        <f t="shared" si="41"/>
        <v>0</v>
      </c>
      <c r="Q67" s="72">
        <f t="shared" si="41"/>
        <v>0</v>
      </c>
      <c r="R67" s="72">
        <f t="shared" si="41"/>
        <v>0</v>
      </c>
      <c r="S67" s="72">
        <f t="shared" si="41"/>
        <v>0</v>
      </c>
      <c r="T67" s="72">
        <f t="shared" si="41"/>
        <v>0</v>
      </c>
      <c r="U67" s="72">
        <f t="shared" si="41"/>
        <v>0</v>
      </c>
      <c r="V67" s="72">
        <f t="shared" si="41"/>
        <v>236310.5</v>
      </c>
      <c r="W67" s="72">
        <f>W68+W70+W74+W76+W78+W80+W84</f>
        <v>437969.5</v>
      </c>
      <c r="X67" s="72">
        <f t="shared" ref="X67" si="42">X76+X78</f>
        <v>313500</v>
      </c>
      <c r="Y67" s="232">
        <f t="shared" si="40"/>
        <v>17.923492459740952</v>
      </c>
      <c r="Z67" s="251"/>
      <c r="AA67" s="235"/>
      <c r="AB67" s="36"/>
      <c r="AC67" s="36"/>
      <c r="AD67" s="36"/>
      <c r="AE67" s="36"/>
      <c r="AF67" s="36"/>
      <c r="AG67" s="16"/>
      <c r="AH67" s="16"/>
      <c r="AI67" s="16"/>
      <c r="AJ67" s="16"/>
      <c r="AK67" s="16"/>
      <c r="AL67" s="16"/>
    </row>
    <row r="68" spans="1:38" ht="66" customHeight="1" x14ac:dyDescent="0.3">
      <c r="A68" s="233">
        <v>42</v>
      </c>
      <c r="B68" s="87">
        <v>1011080</v>
      </c>
      <c r="C68" s="157" t="s">
        <v>96</v>
      </c>
      <c r="D68" s="155"/>
      <c r="E68" s="111">
        <f>SUM(E69)</f>
        <v>584000</v>
      </c>
      <c r="F68" s="111">
        <f t="shared" ref="F68:Z68" si="43">SUM(F69)</f>
        <v>0</v>
      </c>
      <c r="G68" s="111">
        <f t="shared" si="43"/>
        <v>0</v>
      </c>
      <c r="H68" s="111">
        <f t="shared" si="43"/>
        <v>0</v>
      </c>
      <c r="I68" s="111">
        <f t="shared" si="43"/>
        <v>0</v>
      </c>
      <c r="J68" s="111">
        <f t="shared" si="43"/>
        <v>0</v>
      </c>
      <c r="K68" s="111">
        <f t="shared" si="43"/>
        <v>0</v>
      </c>
      <c r="L68" s="111">
        <f t="shared" si="43"/>
        <v>0</v>
      </c>
      <c r="M68" s="111">
        <f t="shared" si="43"/>
        <v>0</v>
      </c>
      <c r="N68" s="111">
        <f t="shared" si="43"/>
        <v>0</v>
      </c>
      <c r="O68" s="111">
        <f t="shared" si="43"/>
        <v>0</v>
      </c>
      <c r="P68" s="111">
        <f t="shared" si="43"/>
        <v>0</v>
      </c>
      <c r="Q68" s="111">
        <f t="shared" si="43"/>
        <v>0</v>
      </c>
      <c r="R68" s="111">
        <f t="shared" si="43"/>
        <v>0</v>
      </c>
      <c r="S68" s="111">
        <f t="shared" si="43"/>
        <v>0</v>
      </c>
      <c r="T68" s="111">
        <f t="shared" si="43"/>
        <v>0</v>
      </c>
      <c r="U68" s="111">
        <f t="shared" si="43"/>
        <v>0</v>
      </c>
      <c r="V68" s="111">
        <f t="shared" si="43"/>
        <v>0</v>
      </c>
      <c r="W68" s="111">
        <f t="shared" si="43"/>
        <v>0</v>
      </c>
      <c r="X68" s="111">
        <f t="shared" si="43"/>
        <v>584000</v>
      </c>
      <c r="Y68" s="111">
        <f t="shared" si="43"/>
        <v>0</v>
      </c>
      <c r="Z68" s="111">
        <f t="shared" si="43"/>
        <v>0</v>
      </c>
      <c r="AA68" s="235"/>
      <c r="AB68" s="36"/>
      <c r="AC68" s="36"/>
      <c r="AD68" s="36"/>
      <c r="AE68" s="36"/>
      <c r="AF68" s="36"/>
      <c r="AG68" s="16"/>
      <c r="AH68" s="16"/>
      <c r="AI68" s="16"/>
      <c r="AJ68" s="16"/>
      <c r="AK68" s="16"/>
      <c r="AL68" s="16"/>
    </row>
    <row r="69" spans="1:38" ht="93.75" customHeight="1" x14ac:dyDescent="0.3">
      <c r="A69" s="247">
        <v>43</v>
      </c>
      <c r="B69" s="252">
        <v>3110</v>
      </c>
      <c r="C69" s="120" t="s">
        <v>18</v>
      </c>
      <c r="D69" s="325" t="s">
        <v>97</v>
      </c>
      <c r="E69" s="112">
        <v>584000</v>
      </c>
      <c r="F69" s="112"/>
      <c r="G69" s="112">
        <f>H69+V69</f>
        <v>0</v>
      </c>
      <c r="H69" s="112">
        <f>I69+V69</f>
        <v>0</v>
      </c>
      <c r="I69" s="335"/>
      <c r="J69" s="335"/>
      <c r="K69" s="335"/>
      <c r="L69" s="335"/>
      <c r="M69" s="335"/>
      <c r="N69" s="335"/>
      <c r="O69" s="335"/>
      <c r="P69" s="335"/>
      <c r="Q69" s="335"/>
      <c r="R69" s="335"/>
      <c r="S69" s="335"/>
      <c r="T69" s="335"/>
      <c r="U69" s="335"/>
      <c r="V69" s="112">
        <f>I69+J69+K69</f>
        <v>0</v>
      </c>
      <c r="W69" s="335"/>
      <c r="X69" s="112">
        <f>E69-G69</f>
        <v>584000</v>
      </c>
      <c r="Y69" s="232">
        <f t="shared" si="40"/>
        <v>0</v>
      </c>
      <c r="Z69" s="251"/>
      <c r="AA69" s="235"/>
      <c r="AB69" s="36"/>
      <c r="AC69" s="36"/>
      <c r="AD69" s="36"/>
      <c r="AE69" s="36"/>
      <c r="AF69" s="36"/>
      <c r="AG69" s="16"/>
      <c r="AH69" s="16"/>
      <c r="AI69" s="16"/>
      <c r="AJ69" s="16"/>
      <c r="AK69" s="16"/>
      <c r="AL69" s="16"/>
    </row>
    <row r="70" spans="1:38" ht="75" customHeight="1" x14ac:dyDescent="0.3">
      <c r="A70" s="233">
        <v>44</v>
      </c>
      <c r="B70" s="87">
        <v>1014030</v>
      </c>
      <c r="C70" s="158" t="s">
        <v>98</v>
      </c>
      <c r="D70" s="156"/>
      <c r="E70" s="111">
        <f>SUM(E71:E73)</f>
        <v>1014000</v>
      </c>
      <c r="F70" s="111">
        <f t="shared" ref="F70:Z70" si="44">SUM(F71:F73)</f>
        <v>0</v>
      </c>
      <c r="G70" s="111">
        <f t="shared" si="44"/>
        <v>0</v>
      </c>
      <c r="H70" s="111">
        <f t="shared" si="44"/>
        <v>65920</v>
      </c>
      <c r="I70" s="111">
        <f t="shared" si="44"/>
        <v>0</v>
      </c>
      <c r="J70" s="111">
        <f t="shared" si="44"/>
        <v>0</v>
      </c>
      <c r="K70" s="111">
        <f t="shared" si="44"/>
        <v>0</v>
      </c>
      <c r="L70" s="111">
        <f t="shared" si="44"/>
        <v>0</v>
      </c>
      <c r="M70" s="111">
        <f t="shared" si="44"/>
        <v>0</v>
      </c>
      <c r="N70" s="111">
        <f t="shared" si="44"/>
        <v>0</v>
      </c>
      <c r="O70" s="111">
        <f t="shared" si="44"/>
        <v>0</v>
      </c>
      <c r="P70" s="111">
        <f t="shared" si="44"/>
        <v>0</v>
      </c>
      <c r="Q70" s="111">
        <f t="shared" si="44"/>
        <v>0</v>
      </c>
      <c r="R70" s="111">
        <f t="shared" si="44"/>
        <v>0</v>
      </c>
      <c r="S70" s="111">
        <f t="shared" si="44"/>
        <v>0</v>
      </c>
      <c r="T70" s="111">
        <f t="shared" si="44"/>
        <v>0</v>
      </c>
      <c r="U70" s="111">
        <f t="shared" si="44"/>
        <v>0</v>
      </c>
      <c r="V70" s="111">
        <f t="shared" si="44"/>
        <v>65920</v>
      </c>
      <c r="W70" s="111">
        <f t="shared" si="44"/>
        <v>65920</v>
      </c>
      <c r="X70" s="111">
        <f t="shared" si="44"/>
        <v>948080</v>
      </c>
      <c r="Y70" s="111">
        <f t="shared" si="44"/>
        <v>66.585858585858588</v>
      </c>
      <c r="Z70" s="111">
        <f t="shared" si="44"/>
        <v>0</v>
      </c>
      <c r="AA70" s="235"/>
      <c r="AB70" s="36"/>
      <c r="AC70" s="36"/>
      <c r="AD70" s="36"/>
      <c r="AE70" s="36"/>
      <c r="AF70" s="36"/>
      <c r="AG70" s="16"/>
      <c r="AH70" s="16"/>
      <c r="AI70" s="16"/>
      <c r="AJ70" s="16"/>
      <c r="AK70" s="16"/>
      <c r="AL70" s="16"/>
    </row>
    <row r="71" spans="1:38" ht="63" customHeight="1" x14ac:dyDescent="0.3">
      <c r="A71" s="242"/>
      <c r="B71" s="159">
        <v>3110</v>
      </c>
      <c r="C71" s="120" t="s">
        <v>18</v>
      </c>
      <c r="D71" s="196" t="s">
        <v>155</v>
      </c>
      <c r="E71" s="160">
        <v>99000</v>
      </c>
      <c r="F71" s="153"/>
      <c r="G71" s="153"/>
      <c r="H71" s="160">
        <f>29257+18114+18549</f>
        <v>65920</v>
      </c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12">
        <f>H71</f>
        <v>65920</v>
      </c>
      <c r="W71" s="160">
        <f>29257+18114+18549</f>
        <v>65920</v>
      </c>
      <c r="X71" s="112">
        <f>E71-H71</f>
        <v>33080</v>
      </c>
      <c r="Y71" s="232">
        <f t="shared" si="40"/>
        <v>66.585858585858588</v>
      </c>
      <c r="Z71" s="251"/>
      <c r="AA71" s="235"/>
      <c r="AB71" s="36"/>
      <c r="AC71" s="36"/>
      <c r="AD71" s="36"/>
      <c r="AE71" s="36"/>
      <c r="AF71" s="36"/>
      <c r="AG71" s="16"/>
      <c r="AH71" s="16"/>
      <c r="AI71" s="16"/>
      <c r="AJ71" s="16"/>
      <c r="AK71" s="16"/>
      <c r="AL71" s="16"/>
    </row>
    <row r="72" spans="1:38" ht="74.25" customHeight="1" x14ac:dyDescent="0.3">
      <c r="A72" s="247">
        <v>45</v>
      </c>
      <c r="B72" s="252">
        <v>3132</v>
      </c>
      <c r="C72" s="147" t="s">
        <v>0</v>
      </c>
      <c r="D72" s="325" t="s">
        <v>99</v>
      </c>
      <c r="E72" s="112">
        <v>500000</v>
      </c>
      <c r="F72" s="112"/>
      <c r="G72" s="112">
        <f>H72+V72</f>
        <v>0</v>
      </c>
      <c r="H72" s="112">
        <f>I72+V72</f>
        <v>0</v>
      </c>
      <c r="I72" s="335"/>
      <c r="J72" s="335"/>
      <c r="K72" s="335"/>
      <c r="L72" s="335"/>
      <c r="M72" s="335"/>
      <c r="N72" s="335"/>
      <c r="O72" s="335"/>
      <c r="P72" s="335"/>
      <c r="Q72" s="335"/>
      <c r="R72" s="335"/>
      <c r="S72" s="335"/>
      <c r="T72" s="335"/>
      <c r="U72" s="335"/>
      <c r="V72" s="112">
        <f>I72+J72+K72</f>
        <v>0</v>
      </c>
      <c r="W72" s="335"/>
      <c r="X72" s="112">
        <f>E72-G72</f>
        <v>500000</v>
      </c>
      <c r="Y72" s="232">
        <f t="shared" si="40"/>
        <v>0</v>
      </c>
      <c r="Z72" s="251"/>
      <c r="AA72" s="235"/>
      <c r="AB72" s="36"/>
      <c r="AC72" s="36"/>
      <c r="AD72" s="36"/>
      <c r="AE72" s="36"/>
      <c r="AF72" s="36"/>
      <c r="AG72" s="16"/>
      <c r="AH72" s="16"/>
      <c r="AI72" s="16"/>
      <c r="AJ72" s="16"/>
      <c r="AK72" s="16"/>
      <c r="AL72" s="16"/>
    </row>
    <row r="73" spans="1:38" ht="82.5" customHeight="1" x14ac:dyDescent="0.3">
      <c r="A73" s="242">
        <v>46</v>
      </c>
      <c r="B73" s="159">
        <v>3132</v>
      </c>
      <c r="C73" s="147" t="s">
        <v>0</v>
      </c>
      <c r="D73" s="325" t="s">
        <v>100</v>
      </c>
      <c r="E73" s="160">
        <v>415000</v>
      </c>
      <c r="F73" s="160"/>
      <c r="G73" s="112">
        <f>H73+V73</f>
        <v>0</v>
      </c>
      <c r="H73" s="112">
        <f>I73+V73</f>
        <v>0</v>
      </c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12">
        <f>I73+J73+K73</f>
        <v>0</v>
      </c>
      <c r="W73" s="153"/>
      <c r="X73" s="112">
        <f>E73-G73</f>
        <v>415000</v>
      </c>
      <c r="Y73" s="232">
        <f t="shared" si="40"/>
        <v>0</v>
      </c>
      <c r="Z73" s="251"/>
      <c r="AA73" s="235"/>
      <c r="AB73" s="36"/>
      <c r="AC73" s="36"/>
      <c r="AD73" s="36"/>
      <c r="AE73" s="36"/>
      <c r="AF73" s="36"/>
      <c r="AG73" s="16"/>
      <c r="AH73" s="16"/>
      <c r="AI73" s="16"/>
      <c r="AJ73" s="16"/>
      <c r="AK73" s="16"/>
      <c r="AL73" s="16"/>
    </row>
    <row r="74" spans="1:38" ht="102.75" customHeight="1" x14ac:dyDescent="0.3">
      <c r="A74" s="233">
        <v>47</v>
      </c>
      <c r="B74" s="87">
        <v>1014040</v>
      </c>
      <c r="C74" s="157" t="s">
        <v>101</v>
      </c>
      <c r="D74" s="156"/>
      <c r="E74" s="111">
        <f>SUM(E75)</f>
        <v>87859</v>
      </c>
      <c r="F74" s="111">
        <f t="shared" ref="F74:Z74" si="45">SUM(F75)</f>
        <v>0</v>
      </c>
      <c r="G74" s="111">
        <f t="shared" si="45"/>
        <v>0</v>
      </c>
      <c r="H74" s="111">
        <f t="shared" si="45"/>
        <v>87859</v>
      </c>
      <c r="I74" s="111">
        <f t="shared" si="45"/>
        <v>87859</v>
      </c>
      <c r="J74" s="111">
        <f t="shared" si="45"/>
        <v>0</v>
      </c>
      <c r="K74" s="111">
        <f t="shared" si="45"/>
        <v>0</v>
      </c>
      <c r="L74" s="111">
        <f t="shared" si="45"/>
        <v>0</v>
      </c>
      <c r="M74" s="111">
        <f t="shared" si="45"/>
        <v>0</v>
      </c>
      <c r="N74" s="111">
        <f t="shared" si="45"/>
        <v>0</v>
      </c>
      <c r="O74" s="111">
        <f t="shared" si="45"/>
        <v>0</v>
      </c>
      <c r="P74" s="111">
        <f t="shared" si="45"/>
        <v>0</v>
      </c>
      <c r="Q74" s="111">
        <f t="shared" si="45"/>
        <v>0</v>
      </c>
      <c r="R74" s="111">
        <f t="shared" si="45"/>
        <v>0</v>
      </c>
      <c r="S74" s="111">
        <f t="shared" si="45"/>
        <v>0</v>
      </c>
      <c r="T74" s="111">
        <f t="shared" si="45"/>
        <v>0</v>
      </c>
      <c r="U74" s="111">
        <f t="shared" si="45"/>
        <v>0</v>
      </c>
      <c r="V74" s="111">
        <f t="shared" si="45"/>
        <v>0</v>
      </c>
      <c r="W74" s="111">
        <f t="shared" si="45"/>
        <v>87859</v>
      </c>
      <c r="X74" s="111">
        <f t="shared" si="45"/>
        <v>87859</v>
      </c>
      <c r="Y74" s="111">
        <f t="shared" si="45"/>
        <v>100</v>
      </c>
      <c r="Z74" s="111">
        <f t="shared" si="45"/>
        <v>0</v>
      </c>
      <c r="AA74" s="235"/>
      <c r="AB74" s="36"/>
      <c r="AC74" s="36"/>
      <c r="AD74" s="36"/>
      <c r="AE74" s="36"/>
      <c r="AF74" s="36"/>
      <c r="AG74" s="16"/>
      <c r="AH74" s="16"/>
      <c r="AI74" s="16"/>
      <c r="AJ74" s="16"/>
      <c r="AK74" s="16"/>
      <c r="AL74" s="16"/>
    </row>
    <row r="75" spans="1:38" ht="75" customHeight="1" x14ac:dyDescent="0.3">
      <c r="A75" s="242">
        <v>48</v>
      </c>
      <c r="B75" s="159">
        <v>3110</v>
      </c>
      <c r="C75" s="120" t="s">
        <v>18</v>
      </c>
      <c r="D75" s="325" t="s">
        <v>156</v>
      </c>
      <c r="E75" s="160">
        <v>87859</v>
      </c>
      <c r="F75" s="160"/>
      <c r="G75" s="160"/>
      <c r="H75" s="160">
        <f>I75+V75</f>
        <v>87859</v>
      </c>
      <c r="I75" s="160">
        <v>87859</v>
      </c>
      <c r="J75" s="160"/>
      <c r="K75" s="160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60">
        <f>J75+K75+L75</f>
        <v>0</v>
      </c>
      <c r="W75" s="160">
        <v>87859</v>
      </c>
      <c r="X75" s="160">
        <f>E75-G75</f>
        <v>87859</v>
      </c>
      <c r="Y75" s="232">
        <f t="shared" si="40"/>
        <v>100</v>
      </c>
      <c r="Z75" s="251"/>
      <c r="AA75" s="235"/>
      <c r="AB75" s="36"/>
      <c r="AC75" s="36"/>
      <c r="AD75" s="36"/>
      <c r="AE75" s="36"/>
      <c r="AF75" s="36"/>
      <c r="AG75" s="16"/>
      <c r="AH75" s="16"/>
      <c r="AI75" s="16"/>
      <c r="AJ75" s="16"/>
      <c r="AK75" s="16"/>
      <c r="AL75" s="16"/>
    </row>
    <row r="76" spans="1:38" ht="63" customHeight="1" x14ac:dyDescent="0.3">
      <c r="A76" s="233">
        <v>49</v>
      </c>
      <c r="B76" s="87">
        <v>1014060</v>
      </c>
      <c r="C76" s="140" t="s">
        <v>62</v>
      </c>
      <c r="D76" s="127"/>
      <c r="E76" s="111">
        <f>SUM(E77)</f>
        <v>427300</v>
      </c>
      <c r="F76" s="111">
        <f t="shared" ref="F76:Z76" si="46">SUM(F77)</f>
        <v>0</v>
      </c>
      <c r="G76" s="111">
        <f t="shared" si="46"/>
        <v>0</v>
      </c>
      <c r="H76" s="111">
        <f t="shared" si="46"/>
        <v>113800</v>
      </c>
      <c r="I76" s="111">
        <f t="shared" si="46"/>
        <v>113800</v>
      </c>
      <c r="J76" s="111">
        <f t="shared" si="46"/>
        <v>0</v>
      </c>
      <c r="K76" s="111">
        <f t="shared" si="46"/>
        <v>0</v>
      </c>
      <c r="L76" s="111">
        <f t="shared" si="46"/>
        <v>0</v>
      </c>
      <c r="M76" s="111">
        <f t="shared" si="46"/>
        <v>0</v>
      </c>
      <c r="N76" s="111">
        <f t="shared" si="46"/>
        <v>0</v>
      </c>
      <c r="O76" s="111">
        <f t="shared" si="46"/>
        <v>0</v>
      </c>
      <c r="P76" s="111">
        <f t="shared" si="46"/>
        <v>0</v>
      </c>
      <c r="Q76" s="111">
        <f t="shared" si="46"/>
        <v>0</v>
      </c>
      <c r="R76" s="111">
        <f t="shared" si="46"/>
        <v>0</v>
      </c>
      <c r="S76" s="111">
        <f t="shared" si="46"/>
        <v>0</v>
      </c>
      <c r="T76" s="111">
        <f t="shared" si="46"/>
        <v>0</v>
      </c>
      <c r="U76" s="111">
        <f t="shared" si="46"/>
        <v>0</v>
      </c>
      <c r="V76" s="111">
        <f t="shared" si="46"/>
        <v>0</v>
      </c>
      <c r="W76" s="111">
        <f t="shared" si="46"/>
        <v>113800</v>
      </c>
      <c r="X76" s="111">
        <f t="shared" si="46"/>
        <v>313500</v>
      </c>
      <c r="Y76" s="111">
        <f t="shared" si="46"/>
        <v>26.632342616428737</v>
      </c>
      <c r="Z76" s="111">
        <f t="shared" si="46"/>
        <v>0</v>
      </c>
      <c r="AA76" s="235"/>
      <c r="AB76" s="36"/>
      <c r="AC76" s="36"/>
      <c r="AD76" s="36"/>
      <c r="AE76" s="36"/>
      <c r="AF76" s="36"/>
      <c r="AG76" s="16"/>
      <c r="AH76" s="16"/>
      <c r="AI76" s="16"/>
      <c r="AJ76" s="16"/>
      <c r="AK76" s="16"/>
      <c r="AL76" s="16"/>
    </row>
    <row r="77" spans="1:38" ht="83.25" customHeight="1" x14ac:dyDescent="0.3">
      <c r="A77" s="247">
        <v>50</v>
      </c>
      <c r="B77" s="159">
        <v>3110</v>
      </c>
      <c r="C77" s="120" t="s">
        <v>18</v>
      </c>
      <c r="D77" s="128" t="s">
        <v>102</v>
      </c>
      <c r="E77" s="112">
        <v>427300</v>
      </c>
      <c r="F77" s="112"/>
      <c r="G77" s="112"/>
      <c r="H77" s="68">
        <f>I77+V77</f>
        <v>113800</v>
      </c>
      <c r="I77" s="232">
        <v>113800</v>
      </c>
      <c r="J77" s="232"/>
      <c r="K77" s="232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232">
        <f t="shared" ref="V77" si="47">J77+K77+L77+M77+N77+O77+P77+Q77+R77+S77</f>
        <v>0</v>
      </c>
      <c r="W77" s="70">
        <v>113800</v>
      </c>
      <c r="X77" s="232">
        <f>E77-H77</f>
        <v>313500</v>
      </c>
      <c r="Y77" s="232">
        <f t="shared" si="40"/>
        <v>26.632342616428737</v>
      </c>
      <c r="Z77" s="251"/>
      <c r="AA77" s="235"/>
      <c r="AB77" s="36"/>
      <c r="AC77" s="36"/>
      <c r="AD77" s="36"/>
      <c r="AE77" s="36"/>
      <c r="AF77" s="36"/>
      <c r="AG77" s="16"/>
      <c r="AH77" s="16"/>
      <c r="AI77" s="16"/>
      <c r="AJ77" s="16"/>
      <c r="AK77" s="16"/>
      <c r="AL77" s="16"/>
    </row>
    <row r="78" spans="1:38" ht="60" customHeight="1" x14ac:dyDescent="0.3">
      <c r="A78" s="233">
        <v>51</v>
      </c>
      <c r="B78" s="87">
        <v>1014081</v>
      </c>
      <c r="C78" s="157" t="s">
        <v>103</v>
      </c>
      <c r="D78" s="127"/>
      <c r="E78" s="111">
        <f>SUM(E79)</f>
        <v>25000</v>
      </c>
      <c r="F78" s="111">
        <f t="shared" ref="F78:Z78" si="48">SUM(F79)</f>
        <v>0</v>
      </c>
      <c r="G78" s="111">
        <f t="shared" si="48"/>
        <v>0</v>
      </c>
      <c r="H78" s="111">
        <f t="shared" si="48"/>
        <v>25000</v>
      </c>
      <c r="I78" s="111">
        <f t="shared" si="48"/>
        <v>0</v>
      </c>
      <c r="J78" s="111">
        <f t="shared" si="48"/>
        <v>0</v>
      </c>
      <c r="K78" s="111">
        <f t="shared" si="48"/>
        <v>0</v>
      </c>
      <c r="L78" s="111">
        <f t="shared" si="48"/>
        <v>0</v>
      </c>
      <c r="M78" s="111">
        <f t="shared" si="48"/>
        <v>0</v>
      </c>
      <c r="N78" s="111">
        <f t="shared" si="48"/>
        <v>0</v>
      </c>
      <c r="O78" s="111">
        <f t="shared" si="48"/>
        <v>0</v>
      </c>
      <c r="P78" s="111">
        <f t="shared" si="48"/>
        <v>0</v>
      </c>
      <c r="Q78" s="111">
        <f t="shared" si="48"/>
        <v>0</v>
      </c>
      <c r="R78" s="111">
        <f t="shared" si="48"/>
        <v>0</v>
      </c>
      <c r="S78" s="111">
        <f t="shared" si="48"/>
        <v>0</v>
      </c>
      <c r="T78" s="111">
        <f t="shared" si="48"/>
        <v>0</v>
      </c>
      <c r="U78" s="111">
        <f t="shared" si="48"/>
        <v>0</v>
      </c>
      <c r="V78" s="111">
        <f t="shared" si="48"/>
        <v>0</v>
      </c>
      <c r="W78" s="111">
        <f t="shared" si="48"/>
        <v>0</v>
      </c>
      <c r="X78" s="111">
        <f t="shared" si="48"/>
        <v>0</v>
      </c>
      <c r="Y78" s="111">
        <f t="shared" si="48"/>
        <v>0</v>
      </c>
      <c r="Z78" s="111">
        <f t="shared" si="48"/>
        <v>0</v>
      </c>
      <c r="AA78" s="235"/>
      <c r="AB78" s="36"/>
      <c r="AC78" s="36"/>
      <c r="AD78" s="36"/>
      <c r="AE78" s="36"/>
      <c r="AF78" s="36"/>
      <c r="AG78" s="16"/>
      <c r="AH78" s="16"/>
      <c r="AI78" s="16"/>
      <c r="AJ78" s="16"/>
      <c r="AK78" s="16"/>
      <c r="AL78" s="16"/>
    </row>
    <row r="79" spans="1:38" ht="60" customHeight="1" x14ac:dyDescent="0.3">
      <c r="A79" s="242">
        <v>52</v>
      </c>
      <c r="B79" s="159">
        <v>3110</v>
      </c>
      <c r="C79" s="147" t="s">
        <v>18</v>
      </c>
      <c r="D79" s="151" t="s">
        <v>157</v>
      </c>
      <c r="E79" s="112">
        <v>25000</v>
      </c>
      <c r="F79" s="112"/>
      <c r="G79" s="112"/>
      <c r="H79" s="70">
        <f>25000</f>
        <v>25000</v>
      </c>
      <c r="I79" s="70"/>
      <c r="J79" s="70"/>
      <c r="K79" s="70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0">
        <f>J79+K79+L79+M79</f>
        <v>0</v>
      </c>
      <c r="W79" s="70"/>
      <c r="X79" s="70">
        <f>E79-H79</f>
        <v>0</v>
      </c>
      <c r="Y79" s="232">
        <f t="shared" si="40"/>
        <v>0</v>
      </c>
      <c r="Z79" s="251"/>
      <c r="AA79" s="235"/>
      <c r="AB79" s="36"/>
      <c r="AC79" s="36"/>
      <c r="AD79" s="36"/>
      <c r="AE79" s="36"/>
      <c r="AF79" s="36"/>
      <c r="AG79" s="16"/>
      <c r="AH79" s="16"/>
      <c r="AI79" s="16"/>
      <c r="AJ79" s="16"/>
      <c r="AK79" s="16"/>
      <c r="AL79" s="16"/>
    </row>
    <row r="80" spans="1:38" ht="101.25" customHeight="1" x14ac:dyDescent="0.3">
      <c r="A80" s="233">
        <v>53</v>
      </c>
      <c r="B80" s="87">
        <v>1014083</v>
      </c>
      <c r="C80" s="162" t="s">
        <v>104</v>
      </c>
      <c r="D80" s="272"/>
      <c r="E80" s="111">
        <f>SUM(E81)</f>
        <v>0</v>
      </c>
      <c r="F80" s="111">
        <f t="shared" ref="F80:Z80" si="49">SUM(F81)</f>
        <v>4500000</v>
      </c>
      <c r="G80" s="111">
        <f t="shared" si="49"/>
        <v>4500000</v>
      </c>
      <c r="H80" s="111">
        <f t="shared" si="49"/>
        <v>0</v>
      </c>
      <c r="I80" s="111">
        <f t="shared" si="49"/>
        <v>0</v>
      </c>
      <c r="J80" s="111">
        <f t="shared" si="49"/>
        <v>0</v>
      </c>
      <c r="K80" s="111">
        <f t="shared" si="49"/>
        <v>0</v>
      </c>
      <c r="L80" s="111">
        <f t="shared" si="49"/>
        <v>0</v>
      </c>
      <c r="M80" s="111">
        <f t="shared" si="49"/>
        <v>0</v>
      </c>
      <c r="N80" s="111">
        <f t="shared" si="49"/>
        <v>0</v>
      </c>
      <c r="O80" s="111">
        <f t="shared" si="49"/>
        <v>0</v>
      </c>
      <c r="P80" s="111">
        <f t="shared" si="49"/>
        <v>0</v>
      </c>
      <c r="Q80" s="111">
        <f t="shared" si="49"/>
        <v>0</v>
      </c>
      <c r="R80" s="111">
        <f t="shared" si="49"/>
        <v>0</v>
      </c>
      <c r="S80" s="111">
        <f t="shared" si="49"/>
        <v>0</v>
      </c>
      <c r="T80" s="111">
        <f t="shared" si="49"/>
        <v>0</v>
      </c>
      <c r="U80" s="111">
        <f t="shared" si="49"/>
        <v>0</v>
      </c>
      <c r="V80" s="111">
        <f t="shared" si="49"/>
        <v>0</v>
      </c>
      <c r="W80" s="111">
        <f t="shared" si="49"/>
        <v>0</v>
      </c>
      <c r="X80" s="111">
        <f t="shared" si="49"/>
        <v>4500000</v>
      </c>
      <c r="Y80" s="111">
        <f t="shared" si="49"/>
        <v>0</v>
      </c>
      <c r="Z80" s="111">
        <f t="shared" si="49"/>
        <v>0</v>
      </c>
      <c r="AA80" s="235"/>
      <c r="AB80" s="36"/>
      <c r="AC80" s="36"/>
      <c r="AD80" s="36"/>
      <c r="AE80" s="36"/>
      <c r="AF80" s="36"/>
      <c r="AG80" s="16"/>
      <c r="AH80" s="16"/>
      <c r="AI80" s="16"/>
      <c r="AJ80" s="16"/>
      <c r="AK80" s="16"/>
      <c r="AL80" s="16"/>
    </row>
    <row r="81" spans="1:38" ht="60" customHeight="1" x14ac:dyDescent="0.3">
      <c r="A81" s="242">
        <v>54</v>
      </c>
      <c r="B81" s="159">
        <v>3132</v>
      </c>
      <c r="C81" s="147" t="s">
        <v>0</v>
      </c>
      <c r="D81" s="161" t="s">
        <v>105</v>
      </c>
      <c r="E81" s="112"/>
      <c r="F81" s="112">
        <v>4500000</v>
      </c>
      <c r="G81" s="112">
        <v>4500000</v>
      </c>
      <c r="H81" s="70">
        <f>I81+V81</f>
        <v>0</v>
      </c>
      <c r="I81" s="70"/>
      <c r="J81" s="70"/>
      <c r="K81" s="70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0">
        <f>I81+J81+K81</f>
        <v>0</v>
      </c>
      <c r="W81" s="70"/>
      <c r="X81" s="70">
        <f>G81-H81</f>
        <v>4500000</v>
      </c>
      <c r="Y81" s="232"/>
      <c r="Z81" s="251">
        <f>W81*100/F81</f>
        <v>0</v>
      </c>
      <c r="AA81" s="235"/>
      <c r="AB81" s="36"/>
      <c r="AC81" s="36"/>
      <c r="AD81" s="36"/>
      <c r="AE81" s="36"/>
      <c r="AF81" s="36"/>
      <c r="AG81" s="16"/>
      <c r="AH81" s="16"/>
      <c r="AI81" s="16"/>
      <c r="AJ81" s="16"/>
      <c r="AK81" s="16"/>
      <c r="AL81" s="16"/>
    </row>
    <row r="82" spans="1:38" ht="60" customHeight="1" x14ac:dyDescent="0.3">
      <c r="A82" s="233"/>
      <c r="B82" s="273"/>
      <c r="C82" s="132" t="s">
        <v>28</v>
      </c>
      <c r="D82" s="163"/>
      <c r="E82" s="111">
        <f>SUM(E83)</f>
        <v>0</v>
      </c>
      <c r="F82" s="111">
        <f t="shared" ref="F82:Z82" si="50">SUM(F83)</f>
        <v>0</v>
      </c>
      <c r="G82" s="111">
        <f t="shared" si="50"/>
        <v>0</v>
      </c>
      <c r="H82" s="111">
        <f t="shared" si="50"/>
        <v>0</v>
      </c>
      <c r="I82" s="111">
        <f t="shared" si="50"/>
        <v>0</v>
      </c>
      <c r="J82" s="111">
        <f t="shared" si="50"/>
        <v>0</v>
      </c>
      <c r="K82" s="111">
        <f t="shared" si="50"/>
        <v>0</v>
      </c>
      <c r="L82" s="111">
        <f t="shared" si="50"/>
        <v>0</v>
      </c>
      <c r="M82" s="111">
        <f t="shared" si="50"/>
        <v>0</v>
      </c>
      <c r="N82" s="111">
        <f t="shared" si="50"/>
        <v>0</v>
      </c>
      <c r="O82" s="111">
        <f t="shared" si="50"/>
        <v>0</v>
      </c>
      <c r="P82" s="111">
        <f t="shared" si="50"/>
        <v>0</v>
      </c>
      <c r="Q82" s="111">
        <f t="shared" si="50"/>
        <v>0</v>
      </c>
      <c r="R82" s="111">
        <f t="shared" si="50"/>
        <v>0</v>
      </c>
      <c r="S82" s="111">
        <f t="shared" si="50"/>
        <v>0</v>
      </c>
      <c r="T82" s="111">
        <f t="shared" si="50"/>
        <v>0</v>
      </c>
      <c r="U82" s="111">
        <f t="shared" si="50"/>
        <v>0</v>
      </c>
      <c r="V82" s="111">
        <f t="shared" si="50"/>
        <v>0</v>
      </c>
      <c r="W82" s="111">
        <f t="shared" si="50"/>
        <v>0</v>
      </c>
      <c r="X82" s="111">
        <f t="shared" si="50"/>
        <v>0</v>
      </c>
      <c r="Y82" s="111" t="e">
        <f t="shared" si="50"/>
        <v>#DIV/0!</v>
      </c>
      <c r="Z82" s="111">
        <f t="shared" si="50"/>
        <v>0</v>
      </c>
      <c r="AA82" s="235"/>
      <c r="AB82" s="36"/>
      <c r="AC82" s="36"/>
      <c r="AD82" s="36"/>
      <c r="AE82" s="36"/>
      <c r="AF82" s="36"/>
      <c r="AG82" s="16"/>
      <c r="AH82" s="16"/>
      <c r="AI82" s="16"/>
      <c r="AJ82" s="16"/>
      <c r="AK82" s="16"/>
      <c r="AL82" s="16"/>
    </row>
    <row r="83" spans="1:38" ht="68.25" customHeight="1" x14ac:dyDescent="0.3">
      <c r="A83" s="242"/>
      <c r="B83" s="159">
        <v>3110</v>
      </c>
      <c r="C83" s="147" t="s">
        <v>18</v>
      </c>
      <c r="D83" s="164" t="s">
        <v>80</v>
      </c>
      <c r="E83" s="112"/>
      <c r="F83" s="112"/>
      <c r="G83" s="112"/>
      <c r="H83" s="70"/>
      <c r="I83" s="70"/>
      <c r="J83" s="70"/>
      <c r="K83" s="70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0"/>
      <c r="W83" s="70"/>
      <c r="X83" s="70"/>
      <c r="Y83" s="232" t="e">
        <f t="shared" ref="Y83:Y123" si="51">W83*100/E83</f>
        <v>#DIV/0!</v>
      </c>
      <c r="Z83" s="251"/>
      <c r="AA83" s="235"/>
      <c r="AB83" s="36"/>
      <c r="AC83" s="36"/>
      <c r="AD83" s="36"/>
      <c r="AE83" s="36"/>
      <c r="AF83" s="36"/>
      <c r="AG83" s="16"/>
      <c r="AH83" s="16"/>
      <c r="AI83" s="16"/>
      <c r="AJ83" s="16"/>
      <c r="AK83" s="16"/>
      <c r="AL83" s="16"/>
    </row>
    <row r="84" spans="1:38" ht="68.25" customHeight="1" x14ac:dyDescent="0.3">
      <c r="A84" s="233">
        <v>55</v>
      </c>
      <c r="B84" s="87">
        <v>1017520</v>
      </c>
      <c r="C84" s="132" t="s">
        <v>28</v>
      </c>
      <c r="D84" s="163"/>
      <c r="E84" s="111">
        <f>SUM(E85)</f>
        <v>305391</v>
      </c>
      <c r="F84" s="111">
        <f t="shared" ref="F84:Z84" si="52">SUM(F85)</f>
        <v>0</v>
      </c>
      <c r="G84" s="111">
        <f t="shared" si="52"/>
        <v>0</v>
      </c>
      <c r="H84" s="111">
        <f t="shared" si="52"/>
        <v>170390.5</v>
      </c>
      <c r="I84" s="111">
        <f t="shared" si="52"/>
        <v>0</v>
      </c>
      <c r="J84" s="111">
        <f t="shared" si="52"/>
        <v>0</v>
      </c>
      <c r="K84" s="111">
        <f t="shared" si="52"/>
        <v>0</v>
      </c>
      <c r="L84" s="111">
        <f t="shared" si="52"/>
        <v>0</v>
      </c>
      <c r="M84" s="111">
        <f t="shared" si="52"/>
        <v>0</v>
      </c>
      <c r="N84" s="111">
        <f t="shared" si="52"/>
        <v>0</v>
      </c>
      <c r="O84" s="111">
        <f t="shared" si="52"/>
        <v>0</v>
      </c>
      <c r="P84" s="111">
        <f t="shared" si="52"/>
        <v>0</v>
      </c>
      <c r="Q84" s="111">
        <f t="shared" si="52"/>
        <v>0</v>
      </c>
      <c r="R84" s="111">
        <f t="shared" si="52"/>
        <v>0</v>
      </c>
      <c r="S84" s="111">
        <f t="shared" si="52"/>
        <v>0</v>
      </c>
      <c r="T84" s="111">
        <f t="shared" si="52"/>
        <v>0</v>
      </c>
      <c r="U84" s="111">
        <f t="shared" si="52"/>
        <v>0</v>
      </c>
      <c r="V84" s="111">
        <f t="shared" si="52"/>
        <v>170390.5</v>
      </c>
      <c r="W84" s="111">
        <f t="shared" si="52"/>
        <v>170390.5</v>
      </c>
      <c r="X84" s="111">
        <f t="shared" si="52"/>
        <v>135000.5</v>
      </c>
      <c r="Y84" s="111">
        <f t="shared" si="52"/>
        <v>55.794211355278968</v>
      </c>
      <c r="Z84" s="111">
        <f t="shared" si="52"/>
        <v>0</v>
      </c>
      <c r="AA84" s="235"/>
      <c r="AB84" s="36"/>
      <c r="AC84" s="36"/>
      <c r="AD84" s="36"/>
      <c r="AE84" s="36"/>
      <c r="AF84" s="36"/>
      <c r="AG84" s="16"/>
      <c r="AH84" s="16"/>
      <c r="AI84" s="16"/>
      <c r="AJ84" s="16"/>
      <c r="AK84" s="16"/>
      <c r="AL84" s="16"/>
    </row>
    <row r="85" spans="1:38" ht="47.25" customHeight="1" x14ac:dyDescent="0.3">
      <c r="A85" s="242">
        <v>56</v>
      </c>
      <c r="B85" s="159">
        <v>3110</v>
      </c>
      <c r="C85" s="147" t="s">
        <v>18</v>
      </c>
      <c r="D85" s="164" t="s">
        <v>80</v>
      </c>
      <c r="E85" s="112">
        <f>111000+134141+100000-39750</f>
        <v>305391</v>
      </c>
      <c r="F85" s="112"/>
      <c r="G85" s="112"/>
      <c r="H85" s="70">
        <f>49500+26500+94390.5</f>
        <v>170390.5</v>
      </c>
      <c r="I85" s="70"/>
      <c r="J85" s="70"/>
      <c r="K85" s="70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0">
        <f>H85</f>
        <v>170390.5</v>
      </c>
      <c r="W85" s="70">
        <f>49500+26500+94390.5</f>
        <v>170390.5</v>
      </c>
      <c r="X85" s="70">
        <f>E85-H85</f>
        <v>135000.5</v>
      </c>
      <c r="Y85" s="232">
        <f>W85*100/E85</f>
        <v>55.794211355278968</v>
      </c>
      <c r="Z85" s="251"/>
      <c r="AA85" s="235"/>
      <c r="AB85" s="36"/>
      <c r="AC85" s="36"/>
      <c r="AD85" s="36"/>
      <c r="AE85" s="36"/>
      <c r="AF85" s="36"/>
      <c r="AG85" s="16"/>
      <c r="AH85" s="16"/>
      <c r="AI85" s="16"/>
      <c r="AJ85" s="16"/>
      <c r="AK85" s="16"/>
      <c r="AL85" s="16"/>
    </row>
    <row r="86" spans="1:38" ht="108" customHeight="1" x14ac:dyDescent="0.3">
      <c r="A86" s="240">
        <v>57</v>
      </c>
      <c r="B86" s="93">
        <v>11</v>
      </c>
      <c r="C86" s="76" t="s">
        <v>15</v>
      </c>
      <c r="D86" s="81"/>
      <c r="E86" s="63">
        <f>E87+E91+E93</f>
        <v>1553250</v>
      </c>
      <c r="F86" s="63">
        <f>F89</f>
        <v>1200000</v>
      </c>
      <c r="G86" s="63">
        <f>G89</f>
        <v>1200000</v>
      </c>
      <c r="H86" s="63">
        <f t="shared" ref="H86:X86" si="53">H87+H91+H93</f>
        <v>51410</v>
      </c>
      <c r="I86" s="63">
        <f t="shared" si="53"/>
        <v>29910</v>
      </c>
      <c r="J86" s="63">
        <f t="shared" si="53"/>
        <v>0</v>
      </c>
      <c r="K86" s="63">
        <f t="shared" si="53"/>
        <v>0</v>
      </c>
      <c r="L86" s="63">
        <f t="shared" si="53"/>
        <v>0</v>
      </c>
      <c r="M86" s="63">
        <f t="shared" si="53"/>
        <v>0</v>
      </c>
      <c r="N86" s="63">
        <f t="shared" si="53"/>
        <v>0</v>
      </c>
      <c r="O86" s="63">
        <f t="shared" si="53"/>
        <v>0</v>
      </c>
      <c r="P86" s="63">
        <f t="shared" si="53"/>
        <v>0</v>
      </c>
      <c r="Q86" s="63">
        <f t="shared" si="53"/>
        <v>0</v>
      </c>
      <c r="R86" s="63">
        <f t="shared" si="53"/>
        <v>0</v>
      </c>
      <c r="S86" s="63">
        <f t="shared" si="53"/>
        <v>0</v>
      </c>
      <c r="T86" s="63">
        <f t="shared" si="53"/>
        <v>0</v>
      </c>
      <c r="U86" s="63">
        <f t="shared" si="53"/>
        <v>0</v>
      </c>
      <c r="V86" s="63">
        <f t="shared" si="53"/>
        <v>51410</v>
      </c>
      <c r="W86" s="63">
        <f t="shared" si="53"/>
        <v>51410</v>
      </c>
      <c r="X86" s="63">
        <f t="shared" si="53"/>
        <v>1500090</v>
      </c>
      <c r="Y86" s="232">
        <f t="shared" si="51"/>
        <v>3.309834218573958</v>
      </c>
      <c r="Z86" s="251"/>
      <c r="AA86" s="235"/>
      <c r="AB86" s="36"/>
      <c r="AC86" s="36"/>
      <c r="AD86" s="36"/>
      <c r="AE86" s="36"/>
      <c r="AF86" s="36"/>
      <c r="AG86" s="16"/>
      <c r="AH86" s="16"/>
      <c r="AI86" s="16"/>
      <c r="AJ86" s="16"/>
      <c r="AK86" s="16"/>
      <c r="AL86" s="16"/>
    </row>
    <row r="87" spans="1:38" ht="80.25" customHeight="1" x14ac:dyDescent="0.3">
      <c r="A87" s="233">
        <v>58</v>
      </c>
      <c r="B87" s="87">
        <v>1115031</v>
      </c>
      <c r="C87" s="49" t="s">
        <v>106</v>
      </c>
      <c r="D87" s="142"/>
      <c r="E87" s="67">
        <f>SUM(E88)</f>
        <v>23250</v>
      </c>
      <c r="F87" s="67">
        <f t="shared" ref="F87:Z87" si="54">SUM(F88)</f>
        <v>0</v>
      </c>
      <c r="G87" s="67">
        <f t="shared" si="54"/>
        <v>0</v>
      </c>
      <c r="H87" s="67">
        <f t="shared" si="54"/>
        <v>21500</v>
      </c>
      <c r="I87" s="67">
        <f t="shared" si="54"/>
        <v>0</v>
      </c>
      <c r="J87" s="67">
        <f t="shared" si="54"/>
        <v>0</v>
      </c>
      <c r="K87" s="67">
        <f t="shared" si="54"/>
        <v>0</v>
      </c>
      <c r="L87" s="67">
        <f t="shared" si="54"/>
        <v>0</v>
      </c>
      <c r="M87" s="67">
        <f t="shared" si="54"/>
        <v>0</v>
      </c>
      <c r="N87" s="67">
        <f t="shared" si="54"/>
        <v>0</v>
      </c>
      <c r="O87" s="67">
        <f t="shared" si="54"/>
        <v>0</v>
      </c>
      <c r="P87" s="67">
        <f t="shared" si="54"/>
        <v>0</v>
      </c>
      <c r="Q87" s="67">
        <f t="shared" si="54"/>
        <v>0</v>
      </c>
      <c r="R87" s="67">
        <f t="shared" si="54"/>
        <v>0</v>
      </c>
      <c r="S87" s="67">
        <f t="shared" si="54"/>
        <v>0</v>
      </c>
      <c r="T87" s="67">
        <f t="shared" si="54"/>
        <v>0</v>
      </c>
      <c r="U87" s="67">
        <f t="shared" si="54"/>
        <v>0</v>
      </c>
      <c r="V87" s="67">
        <f t="shared" si="54"/>
        <v>21500</v>
      </c>
      <c r="W87" s="67">
        <f t="shared" si="54"/>
        <v>21500</v>
      </c>
      <c r="X87" s="67">
        <f t="shared" si="54"/>
        <v>0</v>
      </c>
      <c r="Y87" s="67">
        <f t="shared" si="54"/>
        <v>0</v>
      </c>
      <c r="Z87" s="67">
        <f t="shared" si="54"/>
        <v>0</v>
      </c>
      <c r="AA87" s="235"/>
      <c r="AB87" s="36"/>
      <c r="AC87" s="36"/>
      <c r="AD87" s="36"/>
      <c r="AE87" s="36"/>
      <c r="AF87" s="36"/>
      <c r="AG87" s="16"/>
      <c r="AH87" s="16"/>
      <c r="AI87" s="16"/>
      <c r="AJ87" s="16"/>
      <c r="AK87" s="16"/>
      <c r="AL87" s="16"/>
    </row>
    <row r="88" spans="1:38" ht="71.25" customHeight="1" x14ac:dyDescent="0.3">
      <c r="A88" s="242"/>
      <c r="B88" s="159">
        <v>3110</v>
      </c>
      <c r="C88" s="147" t="s">
        <v>18</v>
      </c>
      <c r="D88" s="197" t="s">
        <v>158</v>
      </c>
      <c r="E88" s="70">
        <v>23250</v>
      </c>
      <c r="F88" s="71"/>
      <c r="G88" s="71"/>
      <c r="H88" s="70">
        <f>21500</f>
        <v>21500</v>
      </c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0">
        <f>H88</f>
        <v>21500</v>
      </c>
      <c r="W88" s="70">
        <f>21500</f>
        <v>21500</v>
      </c>
      <c r="X88" s="71"/>
      <c r="Y88" s="232"/>
      <c r="Z88" s="251"/>
      <c r="AA88" s="235"/>
      <c r="AB88" s="36"/>
      <c r="AC88" s="36"/>
      <c r="AD88" s="36"/>
      <c r="AE88" s="36"/>
      <c r="AF88" s="36"/>
      <c r="AG88" s="16"/>
      <c r="AH88" s="16"/>
      <c r="AI88" s="16"/>
      <c r="AJ88" s="16"/>
      <c r="AK88" s="16"/>
      <c r="AL88" s="16"/>
    </row>
    <row r="89" spans="1:38" ht="116.25" customHeight="1" x14ac:dyDescent="0.3">
      <c r="A89" s="233">
        <v>59</v>
      </c>
      <c r="B89" s="87">
        <v>1115070</v>
      </c>
      <c r="C89" s="49" t="s">
        <v>179</v>
      </c>
      <c r="D89" s="213"/>
      <c r="E89" s="69">
        <f>SUM(E90)</f>
        <v>0</v>
      </c>
      <c r="F89" s="69">
        <f t="shared" ref="F89:Z89" si="55">SUM(F90)</f>
        <v>1200000</v>
      </c>
      <c r="G89" s="69">
        <f t="shared" si="55"/>
        <v>1200000</v>
      </c>
      <c r="H89" s="69">
        <f t="shared" si="55"/>
        <v>0</v>
      </c>
      <c r="I89" s="69">
        <f t="shared" si="55"/>
        <v>0</v>
      </c>
      <c r="J89" s="69">
        <f t="shared" si="55"/>
        <v>0</v>
      </c>
      <c r="K89" s="69">
        <f t="shared" si="55"/>
        <v>0</v>
      </c>
      <c r="L89" s="69">
        <f t="shared" si="55"/>
        <v>0</v>
      </c>
      <c r="M89" s="69">
        <f t="shared" si="55"/>
        <v>0</v>
      </c>
      <c r="N89" s="69">
        <f t="shared" si="55"/>
        <v>0</v>
      </c>
      <c r="O89" s="69">
        <f t="shared" si="55"/>
        <v>0</v>
      </c>
      <c r="P89" s="69">
        <f t="shared" si="55"/>
        <v>0</v>
      </c>
      <c r="Q89" s="69">
        <f t="shared" si="55"/>
        <v>0</v>
      </c>
      <c r="R89" s="69">
        <f t="shared" si="55"/>
        <v>0</v>
      </c>
      <c r="S89" s="69">
        <f t="shared" si="55"/>
        <v>0</v>
      </c>
      <c r="T89" s="69">
        <f t="shared" si="55"/>
        <v>0</v>
      </c>
      <c r="U89" s="69">
        <f t="shared" si="55"/>
        <v>0</v>
      </c>
      <c r="V89" s="69">
        <f t="shared" si="55"/>
        <v>0</v>
      </c>
      <c r="W89" s="69">
        <f t="shared" si="55"/>
        <v>0</v>
      </c>
      <c r="X89" s="69">
        <f t="shared" si="55"/>
        <v>1200000</v>
      </c>
      <c r="Y89" s="69">
        <f t="shared" si="55"/>
        <v>0</v>
      </c>
      <c r="Z89" s="69">
        <f t="shared" si="55"/>
        <v>0</v>
      </c>
      <c r="AA89" s="235"/>
      <c r="AB89" s="36"/>
      <c r="AC89" s="36"/>
      <c r="AD89" s="36"/>
      <c r="AE89" s="36"/>
      <c r="AF89" s="36"/>
      <c r="AG89" s="16"/>
      <c r="AH89" s="16"/>
      <c r="AI89" s="16"/>
      <c r="AJ89" s="16"/>
      <c r="AK89" s="16"/>
      <c r="AL89" s="16"/>
    </row>
    <row r="90" spans="1:38" ht="126" customHeight="1" x14ac:dyDescent="0.3">
      <c r="A90" s="242"/>
      <c r="B90" s="159">
        <v>3122</v>
      </c>
      <c r="C90" s="147" t="s">
        <v>21</v>
      </c>
      <c r="D90" s="166" t="s">
        <v>107</v>
      </c>
      <c r="E90" s="70"/>
      <c r="F90" s="70">
        <v>1200000</v>
      </c>
      <c r="G90" s="70">
        <v>1200000</v>
      </c>
      <c r="H90" s="70"/>
      <c r="I90" s="70"/>
      <c r="J90" s="70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0"/>
      <c r="W90" s="70"/>
      <c r="X90" s="70">
        <v>1200000</v>
      </c>
      <c r="Y90" s="232"/>
      <c r="Z90" s="251"/>
      <c r="AA90" s="235"/>
      <c r="AB90" s="36"/>
      <c r="AC90" s="36"/>
      <c r="AD90" s="36"/>
      <c r="AE90" s="36"/>
      <c r="AF90" s="36"/>
      <c r="AG90" s="16"/>
      <c r="AH90" s="16"/>
      <c r="AI90" s="16"/>
      <c r="AJ90" s="16"/>
      <c r="AK90" s="16"/>
      <c r="AL90" s="16"/>
    </row>
    <row r="91" spans="1:38" ht="104.25" customHeight="1" x14ac:dyDescent="0.3">
      <c r="A91" s="233">
        <v>60</v>
      </c>
      <c r="B91" s="87">
        <v>1115061</v>
      </c>
      <c r="C91" s="157" t="s">
        <v>150</v>
      </c>
      <c r="D91" s="167"/>
      <c r="E91" s="67">
        <f>SUM(E92)</f>
        <v>1500000</v>
      </c>
      <c r="F91" s="67">
        <f t="shared" ref="F91:Z91" si="56">SUM(F92)</f>
        <v>0</v>
      </c>
      <c r="G91" s="67">
        <f t="shared" si="56"/>
        <v>0</v>
      </c>
      <c r="H91" s="67">
        <f t="shared" si="56"/>
        <v>0</v>
      </c>
      <c r="I91" s="67">
        <f t="shared" si="56"/>
        <v>29910</v>
      </c>
      <c r="J91" s="67">
        <f t="shared" si="56"/>
        <v>0</v>
      </c>
      <c r="K91" s="67">
        <f t="shared" si="56"/>
        <v>0</v>
      </c>
      <c r="L91" s="67">
        <f t="shared" si="56"/>
        <v>0</v>
      </c>
      <c r="M91" s="67">
        <f t="shared" si="56"/>
        <v>0</v>
      </c>
      <c r="N91" s="67">
        <f t="shared" si="56"/>
        <v>0</v>
      </c>
      <c r="O91" s="67">
        <f t="shared" si="56"/>
        <v>0</v>
      </c>
      <c r="P91" s="67">
        <f t="shared" si="56"/>
        <v>0</v>
      </c>
      <c r="Q91" s="67">
        <f t="shared" si="56"/>
        <v>0</v>
      </c>
      <c r="R91" s="67">
        <f t="shared" si="56"/>
        <v>0</v>
      </c>
      <c r="S91" s="67">
        <f t="shared" si="56"/>
        <v>0</v>
      </c>
      <c r="T91" s="67">
        <f t="shared" si="56"/>
        <v>0</v>
      </c>
      <c r="U91" s="67">
        <f t="shared" si="56"/>
        <v>0</v>
      </c>
      <c r="V91" s="67">
        <f t="shared" si="56"/>
        <v>0</v>
      </c>
      <c r="W91" s="67">
        <f t="shared" si="56"/>
        <v>0</v>
      </c>
      <c r="X91" s="67">
        <f t="shared" si="56"/>
        <v>1500000</v>
      </c>
      <c r="Y91" s="67">
        <f t="shared" si="56"/>
        <v>0</v>
      </c>
      <c r="Z91" s="67">
        <f t="shared" si="56"/>
        <v>0</v>
      </c>
      <c r="AA91" s="235"/>
      <c r="AB91" s="36"/>
      <c r="AC91" s="36"/>
      <c r="AD91" s="36"/>
      <c r="AE91" s="36"/>
      <c r="AF91" s="36"/>
      <c r="AG91" s="16"/>
      <c r="AH91" s="16"/>
      <c r="AI91" s="16"/>
      <c r="AJ91" s="16"/>
      <c r="AK91" s="16"/>
      <c r="AL91" s="16"/>
    </row>
    <row r="92" spans="1:38" ht="63.75" customHeight="1" x14ac:dyDescent="0.3">
      <c r="A92" s="242">
        <v>61</v>
      </c>
      <c r="B92" s="159">
        <v>3132</v>
      </c>
      <c r="C92" s="147" t="s">
        <v>0</v>
      </c>
      <c r="D92" s="166" t="s">
        <v>108</v>
      </c>
      <c r="E92" s="70">
        <v>1500000</v>
      </c>
      <c r="F92" s="70"/>
      <c r="G92" s="70"/>
      <c r="H92" s="70">
        <v>0</v>
      </c>
      <c r="I92" s="70">
        <v>29910</v>
      </c>
      <c r="J92" s="70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0">
        <f>J92+K92+L92</f>
        <v>0</v>
      </c>
      <c r="W92" s="70">
        <v>0</v>
      </c>
      <c r="X92" s="70">
        <f>E92-H92</f>
        <v>1500000</v>
      </c>
      <c r="Y92" s="232">
        <f t="shared" si="51"/>
        <v>0</v>
      </c>
      <c r="Z92" s="251"/>
      <c r="AA92" s="235"/>
      <c r="AB92" s="36"/>
      <c r="AC92" s="36"/>
      <c r="AD92" s="36"/>
      <c r="AE92" s="36"/>
      <c r="AF92" s="36"/>
      <c r="AG92" s="16"/>
      <c r="AH92" s="16"/>
      <c r="AI92" s="16"/>
      <c r="AJ92" s="16"/>
      <c r="AK92" s="16"/>
      <c r="AL92" s="16"/>
    </row>
    <row r="93" spans="1:38" ht="52.5" customHeight="1" x14ac:dyDescent="0.3">
      <c r="A93" s="233">
        <v>62</v>
      </c>
      <c r="B93" s="87">
        <v>1117520</v>
      </c>
      <c r="C93" s="132" t="s">
        <v>28</v>
      </c>
      <c r="D93" s="189"/>
      <c r="E93" s="67">
        <f>SUM(E94)</f>
        <v>30000</v>
      </c>
      <c r="F93" s="67">
        <f t="shared" ref="F93:Z93" si="57">SUM(F94)</f>
        <v>0</v>
      </c>
      <c r="G93" s="67">
        <f t="shared" si="57"/>
        <v>0</v>
      </c>
      <c r="H93" s="67">
        <f t="shared" si="57"/>
        <v>29910</v>
      </c>
      <c r="I93" s="67">
        <f t="shared" si="57"/>
        <v>0</v>
      </c>
      <c r="J93" s="67">
        <f t="shared" si="57"/>
        <v>0</v>
      </c>
      <c r="K93" s="67">
        <f t="shared" si="57"/>
        <v>0</v>
      </c>
      <c r="L93" s="67">
        <f t="shared" si="57"/>
        <v>0</v>
      </c>
      <c r="M93" s="67">
        <f t="shared" si="57"/>
        <v>0</v>
      </c>
      <c r="N93" s="67">
        <f t="shared" si="57"/>
        <v>0</v>
      </c>
      <c r="O93" s="67">
        <f t="shared" si="57"/>
        <v>0</v>
      </c>
      <c r="P93" s="67">
        <f t="shared" si="57"/>
        <v>0</v>
      </c>
      <c r="Q93" s="67">
        <f t="shared" si="57"/>
        <v>0</v>
      </c>
      <c r="R93" s="67">
        <f t="shared" si="57"/>
        <v>0</v>
      </c>
      <c r="S93" s="67">
        <f t="shared" si="57"/>
        <v>0</v>
      </c>
      <c r="T93" s="67">
        <f t="shared" si="57"/>
        <v>0</v>
      </c>
      <c r="U93" s="67">
        <f t="shared" si="57"/>
        <v>0</v>
      </c>
      <c r="V93" s="67">
        <f t="shared" si="57"/>
        <v>29910</v>
      </c>
      <c r="W93" s="67">
        <f t="shared" si="57"/>
        <v>29910</v>
      </c>
      <c r="X93" s="67">
        <f t="shared" si="57"/>
        <v>90</v>
      </c>
      <c r="Y93" s="67">
        <f t="shared" si="57"/>
        <v>99.7</v>
      </c>
      <c r="Z93" s="67">
        <f t="shared" si="57"/>
        <v>0</v>
      </c>
      <c r="AA93" s="235"/>
      <c r="AB93" s="36"/>
      <c r="AC93" s="36"/>
      <c r="AD93" s="36"/>
      <c r="AE93" s="36"/>
      <c r="AF93" s="36"/>
      <c r="AG93" s="16"/>
      <c r="AH93" s="16"/>
      <c r="AI93" s="16"/>
      <c r="AJ93" s="16"/>
      <c r="AK93" s="16"/>
      <c r="AL93" s="16"/>
    </row>
    <row r="94" spans="1:38" ht="63.75" customHeight="1" x14ac:dyDescent="0.3">
      <c r="A94" s="242">
        <v>63</v>
      </c>
      <c r="B94" s="159">
        <v>3110</v>
      </c>
      <c r="C94" s="147" t="s">
        <v>18</v>
      </c>
      <c r="D94" s="165" t="s">
        <v>80</v>
      </c>
      <c r="E94" s="70">
        <v>30000</v>
      </c>
      <c r="F94" s="70"/>
      <c r="G94" s="70"/>
      <c r="H94" s="70">
        <f>29910</f>
        <v>29910</v>
      </c>
      <c r="I94" s="70"/>
      <c r="J94" s="70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0">
        <f>H94</f>
        <v>29910</v>
      </c>
      <c r="W94" s="70">
        <f>29910</f>
        <v>29910</v>
      </c>
      <c r="X94" s="70">
        <f>E94-H94</f>
        <v>90</v>
      </c>
      <c r="Y94" s="232">
        <f t="shared" si="51"/>
        <v>99.7</v>
      </c>
      <c r="Z94" s="251"/>
      <c r="AA94" s="235"/>
      <c r="AB94" s="36"/>
      <c r="AC94" s="36"/>
      <c r="AD94" s="36"/>
      <c r="AE94" s="36"/>
      <c r="AF94" s="36"/>
      <c r="AG94" s="16"/>
      <c r="AH94" s="16"/>
      <c r="AI94" s="16"/>
      <c r="AJ94" s="16"/>
      <c r="AK94" s="16"/>
      <c r="AL94" s="16"/>
    </row>
    <row r="95" spans="1:38" ht="161.25" customHeight="1" x14ac:dyDescent="0.3">
      <c r="A95" s="240">
        <v>64</v>
      </c>
      <c r="B95" s="94" t="s">
        <v>10</v>
      </c>
      <c r="C95" s="119" t="s">
        <v>41</v>
      </c>
      <c r="D95" s="55"/>
      <c r="E95" s="63">
        <f t="shared" ref="E95:X95" si="58">E96+E98+E101+E103+E105+E108+E110+E112+E114+E116</f>
        <v>52450000</v>
      </c>
      <c r="F95" s="63">
        <f t="shared" si="58"/>
        <v>25873085</v>
      </c>
      <c r="G95" s="63">
        <f t="shared" si="58"/>
        <v>18671190</v>
      </c>
      <c r="H95" s="63">
        <f t="shared" si="58"/>
        <v>7697511.04</v>
      </c>
      <c r="I95" s="63">
        <f t="shared" si="58"/>
        <v>412316.04</v>
      </c>
      <c r="J95" s="63">
        <f t="shared" si="58"/>
        <v>0</v>
      </c>
      <c r="K95" s="63">
        <f t="shared" si="58"/>
        <v>0</v>
      </c>
      <c r="L95" s="63">
        <f t="shared" si="58"/>
        <v>0</v>
      </c>
      <c r="M95" s="63">
        <f t="shared" si="58"/>
        <v>0</v>
      </c>
      <c r="N95" s="63">
        <f t="shared" si="58"/>
        <v>0</v>
      </c>
      <c r="O95" s="63">
        <f t="shared" si="58"/>
        <v>0</v>
      </c>
      <c r="P95" s="63">
        <f t="shared" si="58"/>
        <v>0</v>
      </c>
      <c r="Q95" s="63">
        <f t="shared" si="58"/>
        <v>0</v>
      </c>
      <c r="R95" s="63">
        <f t="shared" si="58"/>
        <v>0</v>
      </c>
      <c r="S95" s="63">
        <f t="shared" si="58"/>
        <v>0</v>
      </c>
      <c r="T95" s="63">
        <f t="shared" si="58"/>
        <v>0</v>
      </c>
      <c r="U95" s="63">
        <f t="shared" si="58"/>
        <v>0</v>
      </c>
      <c r="V95" s="63">
        <f t="shared" si="58"/>
        <v>83300</v>
      </c>
      <c r="W95" s="63">
        <f t="shared" si="58"/>
        <v>7697511.04</v>
      </c>
      <c r="X95" s="63">
        <f t="shared" si="58"/>
        <v>68125573.960000008</v>
      </c>
      <c r="Y95" s="232">
        <f t="shared" si="51"/>
        <v>14.675902840800763</v>
      </c>
      <c r="Z95" s="251"/>
      <c r="AA95" s="235"/>
      <c r="AB95" s="36"/>
      <c r="AC95" s="36"/>
      <c r="AD95" s="36"/>
      <c r="AE95" s="36"/>
      <c r="AF95" s="36"/>
      <c r="AG95" s="16"/>
      <c r="AH95" s="16"/>
      <c r="AI95" s="16"/>
      <c r="AJ95" s="16"/>
      <c r="AK95" s="16"/>
      <c r="AL95" s="16"/>
    </row>
    <row r="96" spans="1:38" ht="51.75" customHeight="1" x14ac:dyDescent="0.3">
      <c r="A96" s="233">
        <v>65</v>
      </c>
      <c r="B96" s="234" t="s">
        <v>109</v>
      </c>
      <c r="C96" s="49" t="s">
        <v>22</v>
      </c>
      <c r="D96" s="118"/>
      <c r="E96" s="67">
        <f>SUM(E97)</f>
        <v>9500000</v>
      </c>
      <c r="F96" s="67">
        <f t="shared" ref="F96:Z96" si="59">SUM(F97)</f>
        <v>0</v>
      </c>
      <c r="G96" s="67">
        <f t="shared" si="59"/>
        <v>0</v>
      </c>
      <c r="H96" s="67">
        <f t="shared" si="59"/>
        <v>0</v>
      </c>
      <c r="I96" s="67">
        <f t="shared" si="59"/>
        <v>0</v>
      </c>
      <c r="J96" s="67">
        <f t="shared" si="59"/>
        <v>0</v>
      </c>
      <c r="K96" s="67">
        <f t="shared" si="59"/>
        <v>0</v>
      </c>
      <c r="L96" s="67">
        <f t="shared" si="59"/>
        <v>0</v>
      </c>
      <c r="M96" s="67">
        <f t="shared" si="59"/>
        <v>0</v>
      </c>
      <c r="N96" s="67">
        <f t="shared" si="59"/>
        <v>0</v>
      </c>
      <c r="O96" s="67">
        <f t="shared" si="59"/>
        <v>0</v>
      </c>
      <c r="P96" s="67">
        <f t="shared" si="59"/>
        <v>0</v>
      </c>
      <c r="Q96" s="67">
        <f t="shared" si="59"/>
        <v>0</v>
      </c>
      <c r="R96" s="67">
        <f t="shared" si="59"/>
        <v>0</v>
      </c>
      <c r="S96" s="67">
        <f t="shared" si="59"/>
        <v>0</v>
      </c>
      <c r="T96" s="67">
        <f t="shared" si="59"/>
        <v>0</v>
      </c>
      <c r="U96" s="67">
        <f t="shared" si="59"/>
        <v>0</v>
      </c>
      <c r="V96" s="67">
        <f t="shared" si="59"/>
        <v>0</v>
      </c>
      <c r="W96" s="67">
        <f t="shared" si="59"/>
        <v>0</v>
      </c>
      <c r="X96" s="67">
        <f t="shared" si="59"/>
        <v>9500000</v>
      </c>
      <c r="Y96" s="67">
        <f t="shared" si="59"/>
        <v>0</v>
      </c>
      <c r="Z96" s="67">
        <f t="shared" si="59"/>
        <v>0</v>
      </c>
      <c r="AA96" s="235"/>
      <c r="AB96" s="36"/>
      <c r="AC96" s="36"/>
      <c r="AD96" s="36"/>
      <c r="AE96" s="36"/>
      <c r="AF96" s="36"/>
      <c r="AG96" s="16"/>
      <c r="AH96" s="16"/>
      <c r="AI96" s="16"/>
      <c r="AJ96" s="16"/>
      <c r="AK96" s="16"/>
      <c r="AL96" s="16"/>
    </row>
    <row r="97" spans="1:38" ht="64.5" customHeight="1" x14ac:dyDescent="0.4">
      <c r="A97" s="242">
        <v>66</v>
      </c>
      <c r="B97" s="322" t="s">
        <v>5</v>
      </c>
      <c r="C97" s="147" t="s">
        <v>0</v>
      </c>
      <c r="D97" s="168" t="s">
        <v>110</v>
      </c>
      <c r="E97" s="232">
        <f>12000000-2500000</f>
        <v>9500000</v>
      </c>
      <c r="F97" s="232"/>
      <c r="G97" s="232"/>
      <c r="H97" s="232">
        <f>I97+V97</f>
        <v>0</v>
      </c>
      <c r="I97" s="336"/>
      <c r="J97" s="275"/>
      <c r="K97" s="275"/>
      <c r="L97" s="275"/>
      <c r="M97" s="336"/>
      <c r="N97" s="336"/>
      <c r="O97" s="336"/>
      <c r="P97" s="336"/>
      <c r="Q97" s="336"/>
      <c r="R97" s="336"/>
      <c r="S97" s="336"/>
      <c r="T97" s="336"/>
      <c r="U97" s="336"/>
      <c r="V97" s="232">
        <f>J97+K97+L97+M97+N97+O97+P97+Q97</f>
        <v>0</v>
      </c>
      <c r="W97" s="232"/>
      <c r="X97" s="232">
        <f>E97-H97</f>
        <v>9500000</v>
      </c>
      <c r="Y97" s="232">
        <f t="shared" si="51"/>
        <v>0</v>
      </c>
      <c r="Z97" s="251"/>
      <c r="AA97" s="235"/>
      <c r="AB97" s="36"/>
      <c r="AC97" s="36"/>
      <c r="AD97" s="36"/>
      <c r="AE97" s="36"/>
      <c r="AF97" s="36"/>
      <c r="AG97" s="16"/>
      <c r="AH97" s="16"/>
      <c r="AI97" s="16"/>
      <c r="AJ97" s="16"/>
      <c r="AK97" s="16"/>
      <c r="AL97" s="16"/>
    </row>
    <row r="98" spans="1:38" ht="108" customHeight="1" x14ac:dyDescent="0.3">
      <c r="A98" s="242">
        <v>67</v>
      </c>
      <c r="B98" s="234" t="s">
        <v>132</v>
      </c>
      <c r="C98" s="49" t="s">
        <v>133</v>
      </c>
      <c r="D98" s="172"/>
      <c r="E98" s="67">
        <f>SUM(E99:E100)</f>
        <v>0</v>
      </c>
      <c r="F98" s="67">
        <f t="shared" ref="F98:Z98" si="60">SUM(F99:F100)</f>
        <v>6421190</v>
      </c>
      <c r="G98" s="67">
        <f t="shared" si="60"/>
        <v>6421190</v>
      </c>
      <c r="H98" s="67">
        <f t="shared" si="60"/>
        <v>0</v>
      </c>
      <c r="I98" s="67">
        <f t="shared" si="60"/>
        <v>0</v>
      </c>
      <c r="J98" s="67">
        <f t="shared" si="60"/>
        <v>0</v>
      </c>
      <c r="K98" s="67">
        <f t="shared" si="60"/>
        <v>0</v>
      </c>
      <c r="L98" s="67">
        <f t="shared" si="60"/>
        <v>0</v>
      </c>
      <c r="M98" s="67">
        <f t="shared" si="60"/>
        <v>0</v>
      </c>
      <c r="N98" s="67">
        <f t="shared" si="60"/>
        <v>0</v>
      </c>
      <c r="O98" s="67">
        <f t="shared" si="60"/>
        <v>0</v>
      </c>
      <c r="P98" s="67">
        <f t="shared" si="60"/>
        <v>0</v>
      </c>
      <c r="Q98" s="67">
        <f t="shared" si="60"/>
        <v>0</v>
      </c>
      <c r="R98" s="67">
        <f t="shared" si="60"/>
        <v>0</v>
      </c>
      <c r="S98" s="67">
        <f t="shared" si="60"/>
        <v>0</v>
      </c>
      <c r="T98" s="67">
        <f t="shared" si="60"/>
        <v>0</v>
      </c>
      <c r="U98" s="67">
        <f t="shared" si="60"/>
        <v>0</v>
      </c>
      <c r="V98" s="67">
        <f t="shared" si="60"/>
        <v>0</v>
      </c>
      <c r="W98" s="67">
        <f t="shared" si="60"/>
        <v>0</v>
      </c>
      <c r="X98" s="67">
        <f t="shared" si="60"/>
        <v>3921190</v>
      </c>
      <c r="Y98" s="67">
        <f t="shared" si="60"/>
        <v>0</v>
      </c>
      <c r="Z98" s="67">
        <f t="shared" si="60"/>
        <v>0</v>
      </c>
      <c r="AA98" s="235"/>
      <c r="AB98" s="36"/>
      <c r="AC98" s="36"/>
      <c r="AD98" s="36"/>
      <c r="AE98" s="36"/>
      <c r="AF98" s="36"/>
      <c r="AG98" s="16"/>
      <c r="AH98" s="16"/>
      <c r="AI98" s="16"/>
      <c r="AJ98" s="16"/>
      <c r="AK98" s="16"/>
      <c r="AL98" s="16"/>
    </row>
    <row r="99" spans="1:38" ht="108" customHeight="1" x14ac:dyDescent="0.3">
      <c r="A99" s="242">
        <v>68</v>
      </c>
      <c r="B99" s="322" t="s">
        <v>5</v>
      </c>
      <c r="C99" s="147" t="s">
        <v>0</v>
      </c>
      <c r="D99" s="88" t="s">
        <v>115</v>
      </c>
      <c r="E99" s="232"/>
      <c r="F99" s="232">
        <v>3921190</v>
      </c>
      <c r="G99" s="232">
        <v>3921190</v>
      </c>
      <c r="H99" s="232"/>
      <c r="I99" s="336"/>
      <c r="J99" s="275"/>
      <c r="K99" s="275"/>
      <c r="L99" s="275"/>
      <c r="M99" s="336"/>
      <c r="N99" s="336"/>
      <c r="O99" s="336"/>
      <c r="P99" s="336"/>
      <c r="Q99" s="336"/>
      <c r="R99" s="336"/>
      <c r="S99" s="336"/>
      <c r="T99" s="336"/>
      <c r="U99" s="336"/>
      <c r="V99" s="232"/>
      <c r="W99" s="232"/>
      <c r="X99" s="232">
        <f>F99-H99</f>
        <v>3921190</v>
      </c>
      <c r="Y99" s="232"/>
      <c r="Z99" s="251">
        <f>W99*100/F99</f>
        <v>0</v>
      </c>
      <c r="AA99" s="235"/>
      <c r="AB99" s="36"/>
      <c r="AC99" s="36"/>
      <c r="AD99" s="36"/>
      <c r="AE99" s="36"/>
      <c r="AF99" s="36"/>
      <c r="AG99" s="16"/>
      <c r="AH99" s="16"/>
      <c r="AI99" s="16"/>
      <c r="AJ99" s="16"/>
      <c r="AK99" s="16"/>
      <c r="AL99" s="16"/>
    </row>
    <row r="100" spans="1:38" ht="84" customHeight="1" x14ac:dyDescent="0.3">
      <c r="A100" s="242"/>
      <c r="B100" s="322" t="s">
        <v>180</v>
      </c>
      <c r="C100" s="147" t="s">
        <v>0</v>
      </c>
      <c r="D100" s="88" t="s">
        <v>181</v>
      </c>
      <c r="E100" s="232"/>
      <c r="F100" s="232">
        <v>2500000</v>
      </c>
      <c r="G100" s="232">
        <v>2500000</v>
      </c>
      <c r="H100" s="232"/>
      <c r="I100" s="336"/>
      <c r="J100" s="275"/>
      <c r="K100" s="275"/>
      <c r="L100" s="275"/>
      <c r="M100" s="336"/>
      <c r="N100" s="336"/>
      <c r="O100" s="336"/>
      <c r="P100" s="336"/>
      <c r="Q100" s="336"/>
      <c r="R100" s="336"/>
      <c r="S100" s="336"/>
      <c r="T100" s="336"/>
      <c r="U100" s="336"/>
      <c r="V100" s="232"/>
      <c r="W100" s="232"/>
      <c r="X100" s="232"/>
      <c r="Y100" s="232"/>
      <c r="Z100" s="251"/>
      <c r="AA100" s="235"/>
      <c r="AB100" s="36"/>
      <c r="AC100" s="36"/>
      <c r="AD100" s="36"/>
      <c r="AE100" s="36"/>
      <c r="AF100" s="36"/>
      <c r="AG100" s="16"/>
      <c r="AH100" s="16"/>
      <c r="AI100" s="16"/>
      <c r="AJ100" s="16"/>
      <c r="AK100" s="16"/>
      <c r="AL100" s="16"/>
    </row>
    <row r="101" spans="1:38" ht="60.75" customHeight="1" x14ac:dyDescent="0.3">
      <c r="A101" s="233">
        <v>69</v>
      </c>
      <c r="B101" s="234" t="s">
        <v>63</v>
      </c>
      <c r="C101" s="49" t="s">
        <v>51</v>
      </c>
      <c r="D101" s="143"/>
      <c r="E101" s="67">
        <f>SUM(E102)</f>
        <v>1200000</v>
      </c>
      <c r="F101" s="67">
        <f t="shared" ref="F101:Z101" si="61">SUM(F102)</f>
        <v>0</v>
      </c>
      <c r="G101" s="67">
        <f t="shared" si="61"/>
        <v>0</v>
      </c>
      <c r="H101" s="67">
        <f t="shared" si="61"/>
        <v>412316.04</v>
      </c>
      <c r="I101" s="67">
        <f t="shared" si="61"/>
        <v>412316.04</v>
      </c>
      <c r="J101" s="67">
        <f t="shared" si="61"/>
        <v>0</v>
      </c>
      <c r="K101" s="67">
        <f t="shared" si="61"/>
        <v>0</v>
      </c>
      <c r="L101" s="67">
        <f t="shared" si="61"/>
        <v>0</v>
      </c>
      <c r="M101" s="67">
        <f t="shared" si="61"/>
        <v>0</v>
      </c>
      <c r="N101" s="67">
        <f t="shared" si="61"/>
        <v>0</v>
      </c>
      <c r="O101" s="67">
        <f t="shared" si="61"/>
        <v>0</v>
      </c>
      <c r="P101" s="67">
        <f t="shared" si="61"/>
        <v>0</v>
      </c>
      <c r="Q101" s="67">
        <f t="shared" si="61"/>
        <v>0</v>
      </c>
      <c r="R101" s="67">
        <f t="shared" si="61"/>
        <v>0</v>
      </c>
      <c r="S101" s="67">
        <f t="shared" si="61"/>
        <v>0</v>
      </c>
      <c r="T101" s="67">
        <f t="shared" si="61"/>
        <v>0</v>
      </c>
      <c r="U101" s="67">
        <f t="shared" si="61"/>
        <v>0</v>
      </c>
      <c r="V101" s="67">
        <f t="shared" si="61"/>
        <v>0</v>
      </c>
      <c r="W101" s="67">
        <f t="shared" si="61"/>
        <v>412316.04</v>
      </c>
      <c r="X101" s="67">
        <f t="shared" si="61"/>
        <v>787683.96</v>
      </c>
      <c r="Y101" s="67">
        <f t="shared" si="61"/>
        <v>34.359670000000001</v>
      </c>
      <c r="Z101" s="67">
        <f t="shared" si="61"/>
        <v>0</v>
      </c>
      <c r="AA101" s="235"/>
      <c r="AB101" s="36"/>
      <c r="AC101" s="36"/>
      <c r="AD101" s="36"/>
      <c r="AE101" s="36"/>
      <c r="AF101" s="36"/>
      <c r="AG101" s="16"/>
      <c r="AH101" s="16"/>
      <c r="AI101" s="16"/>
      <c r="AJ101" s="16"/>
      <c r="AK101" s="16"/>
      <c r="AL101" s="16"/>
    </row>
    <row r="102" spans="1:38" ht="86.25" customHeight="1" x14ac:dyDescent="0.3">
      <c r="A102" s="242">
        <v>70</v>
      </c>
      <c r="B102" s="322" t="s">
        <v>64</v>
      </c>
      <c r="C102" s="120" t="s">
        <v>66</v>
      </c>
      <c r="D102" s="52" t="s">
        <v>111</v>
      </c>
      <c r="E102" s="232">
        <v>1200000</v>
      </c>
      <c r="F102" s="232"/>
      <c r="G102" s="232"/>
      <c r="H102" s="232">
        <f>I102+V102</f>
        <v>412316.04</v>
      </c>
      <c r="I102" s="232">
        <v>412316.04</v>
      </c>
      <c r="J102" s="232"/>
      <c r="K102" s="232"/>
      <c r="L102" s="232"/>
      <c r="M102" s="336"/>
      <c r="N102" s="336"/>
      <c r="O102" s="336"/>
      <c r="P102" s="336"/>
      <c r="Q102" s="336"/>
      <c r="R102" s="336"/>
      <c r="S102" s="336"/>
      <c r="T102" s="336"/>
      <c r="U102" s="336"/>
      <c r="V102" s="232">
        <f>J102+K102+L102+M102+N102+O102+P102+Q102+R102</f>
        <v>0</v>
      </c>
      <c r="W102" s="232">
        <v>412316.04</v>
      </c>
      <c r="X102" s="232">
        <f>E102-H102</f>
        <v>787683.96</v>
      </c>
      <c r="Y102" s="232">
        <f t="shared" si="51"/>
        <v>34.359670000000001</v>
      </c>
      <c r="Z102" s="251"/>
      <c r="AA102" s="235"/>
      <c r="AB102" s="36"/>
      <c r="AC102" s="36"/>
      <c r="AD102" s="36"/>
      <c r="AE102" s="36"/>
      <c r="AF102" s="36"/>
      <c r="AG102" s="16"/>
      <c r="AH102" s="16"/>
      <c r="AI102" s="16"/>
      <c r="AJ102" s="16"/>
      <c r="AK102" s="16"/>
      <c r="AL102" s="16"/>
    </row>
    <row r="103" spans="1:38" ht="92.25" customHeight="1" x14ac:dyDescent="0.3">
      <c r="A103" s="233">
        <v>71</v>
      </c>
      <c r="B103" s="234" t="s">
        <v>124</v>
      </c>
      <c r="C103" s="91" t="s">
        <v>112</v>
      </c>
      <c r="D103" s="169"/>
      <c r="E103" s="67">
        <f>SUM(E104)</f>
        <v>1000000</v>
      </c>
      <c r="F103" s="67">
        <f t="shared" ref="F103:Z103" si="62">SUM(F104)</f>
        <v>0</v>
      </c>
      <c r="G103" s="67">
        <f t="shared" si="62"/>
        <v>0</v>
      </c>
      <c r="H103" s="67">
        <f t="shared" si="62"/>
        <v>0</v>
      </c>
      <c r="I103" s="67">
        <f t="shared" si="62"/>
        <v>0</v>
      </c>
      <c r="J103" s="67">
        <f t="shared" si="62"/>
        <v>0</v>
      </c>
      <c r="K103" s="67">
        <f t="shared" si="62"/>
        <v>0</v>
      </c>
      <c r="L103" s="67">
        <f t="shared" si="62"/>
        <v>0</v>
      </c>
      <c r="M103" s="67">
        <f t="shared" si="62"/>
        <v>0</v>
      </c>
      <c r="N103" s="67">
        <f t="shared" si="62"/>
        <v>0</v>
      </c>
      <c r="O103" s="67">
        <f t="shared" si="62"/>
        <v>0</v>
      </c>
      <c r="P103" s="67">
        <f t="shared" si="62"/>
        <v>0</v>
      </c>
      <c r="Q103" s="67">
        <f t="shared" si="62"/>
        <v>0</v>
      </c>
      <c r="R103" s="67">
        <f t="shared" si="62"/>
        <v>0</v>
      </c>
      <c r="S103" s="67">
        <f t="shared" si="62"/>
        <v>0</v>
      </c>
      <c r="T103" s="67">
        <f t="shared" si="62"/>
        <v>0</v>
      </c>
      <c r="U103" s="67">
        <f t="shared" si="62"/>
        <v>0</v>
      </c>
      <c r="V103" s="67">
        <f t="shared" si="62"/>
        <v>0</v>
      </c>
      <c r="W103" s="67">
        <f t="shared" si="62"/>
        <v>0</v>
      </c>
      <c r="X103" s="67">
        <f t="shared" si="62"/>
        <v>1000000</v>
      </c>
      <c r="Y103" s="67">
        <f t="shared" si="62"/>
        <v>0</v>
      </c>
      <c r="Z103" s="67">
        <f t="shared" si="62"/>
        <v>0</v>
      </c>
      <c r="AA103" s="235"/>
      <c r="AB103" s="36"/>
      <c r="AC103" s="36"/>
      <c r="AD103" s="36"/>
      <c r="AE103" s="36"/>
      <c r="AF103" s="36"/>
      <c r="AG103" s="16"/>
      <c r="AH103" s="16"/>
      <c r="AI103" s="16"/>
      <c r="AJ103" s="16"/>
      <c r="AK103" s="16"/>
      <c r="AL103" s="16"/>
    </row>
    <row r="104" spans="1:38" ht="53.25" customHeight="1" x14ac:dyDescent="0.3">
      <c r="A104" s="242">
        <v>72</v>
      </c>
      <c r="B104" s="322" t="s">
        <v>6</v>
      </c>
      <c r="C104" s="147" t="s">
        <v>18</v>
      </c>
      <c r="D104" s="170" t="s">
        <v>113</v>
      </c>
      <c r="E104" s="232">
        <v>1000000</v>
      </c>
      <c r="F104" s="232"/>
      <c r="G104" s="232"/>
      <c r="H104" s="232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232"/>
      <c r="W104" s="326"/>
      <c r="X104" s="232">
        <f>E104-H104</f>
        <v>1000000</v>
      </c>
      <c r="Y104" s="232">
        <f t="shared" si="51"/>
        <v>0</v>
      </c>
      <c r="Z104" s="251"/>
      <c r="AA104" s="235"/>
      <c r="AB104" s="36"/>
      <c r="AC104" s="36"/>
      <c r="AD104" s="36"/>
      <c r="AE104" s="36"/>
      <c r="AF104" s="36"/>
      <c r="AG104" s="16"/>
      <c r="AH104" s="16"/>
      <c r="AI104" s="16"/>
      <c r="AJ104" s="16"/>
      <c r="AK104" s="16"/>
      <c r="AL104" s="16"/>
    </row>
    <row r="105" spans="1:38" ht="117.75" customHeight="1" x14ac:dyDescent="0.3">
      <c r="A105" s="233">
        <v>73</v>
      </c>
      <c r="B105" s="234" t="s">
        <v>116</v>
      </c>
      <c r="C105" s="49" t="s">
        <v>114</v>
      </c>
      <c r="D105" s="171"/>
      <c r="E105" s="67">
        <f>SUM(E106:E107)</f>
        <v>0</v>
      </c>
      <c r="F105" s="67">
        <f t="shared" ref="F105:Z105" si="63">SUM(F106:F107)</f>
        <v>12250000</v>
      </c>
      <c r="G105" s="67">
        <f t="shared" si="63"/>
        <v>12250000</v>
      </c>
      <c r="H105" s="67">
        <f t="shared" si="63"/>
        <v>0</v>
      </c>
      <c r="I105" s="67">
        <f t="shared" si="63"/>
        <v>0</v>
      </c>
      <c r="J105" s="67">
        <f t="shared" si="63"/>
        <v>0</v>
      </c>
      <c r="K105" s="67">
        <f t="shared" si="63"/>
        <v>0</v>
      </c>
      <c r="L105" s="67">
        <f t="shared" si="63"/>
        <v>0</v>
      </c>
      <c r="M105" s="67">
        <f t="shared" si="63"/>
        <v>0</v>
      </c>
      <c r="N105" s="67">
        <f t="shared" si="63"/>
        <v>0</v>
      </c>
      <c r="O105" s="67">
        <f t="shared" si="63"/>
        <v>0</v>
      </c>
      <c r="P105" s="67">
        <f t="shared" si="63"/>
        <v>0</v>
      </c>
      <c r="Q105" s="67">
        <f t="shared" si="63"/>
        <v>0</v>
      </c>
      <c r="R105" s="67">
        <f t="shared" si="63"/>
        <v>0</v>
      </c>
      <c r="S105" s="67">
        <f t="shared" si="63"/>
        <v>0</v>
      </c>
      <c r="T105" s="67">
        <f t="shared" si="63"/>
        <v>0</v>
      </c>
      <c r="U105" s="67">
        <f t="shared" si="63"/>
        <v>0</v>
      </c>
      <c r="V105" s="67">
        <f t="shared" si="63"/>
        <v>0</v>
      </c>
      <c r="W105" s="67">
        <f t="shared" si="63"/>
        <v>0</v>
      </c>
      <c r="X105" s="67">
        <f t="shared" si="63"/>
        <v>12250000</v>
      </c>
      <c r="Y105" s="67">
        <f t="shared" si="63"/>
        <v>0</v>
      </c>
      <c r="Z105" s="67">
        <f t="shared" si="63"/>
        <v>0</v>
      </c>
      <c r="AA105" s="235"/>
      <c r="AB105" s="36"/>
      <c r="AC105" s="36"/>
      <c r="AD105" s="36"/>
      <c r="AE105" s="36"/>
      <c r="AF105" s="36"/>
      <c r="AG105" s="16"/>
      <c r="AH105" s="16"/>
      <c r="AI105" s="16"/>
      <c r="AJ105" s="16"/>
      <c r="AK105" s="16"/>
      <c r="AL105" s="16"/>
    </row>
    <row r="106" spans="1:38" ht="92.25" customHeight="1" x14ac:dyDescent="0.3">
      <c r="A106" s="242">
        <v>74</v>
      </c>
      <c r="B106" s="322" t="s">
        <v>20</v>
      </c>
      <c r="C106" s="19" t="s">
        <v>21</v>
      </c>
      <c r="D106" s="170" t="s">
        <v>168</v>
      </c>
      <c r="E106" s="70"/>
      <c r="F106" s="232">
        <v>650000</v>
      </c>
      <c r="G106" s="232">
        <v>650000</v>
      </c>
      <c r="H106" s="232"/>
      <c r="I106" s="336"/>
      <c r="J106" s="336"/>
      <c r="K106" s="336"/>
      <c r="L106" s="336"/>
      <c r="M106" s="336"/>
      <c r="N106" s="336"/>
      <c r="O106" s="336"/>
      <c r="P106" s="336"/>
      <c r="Q106" s="336"/>
      <c r="R106" s="336"/>
      <c r="S106" s="336"/>
      <c r="T106" s="336"/>
      <c r="U106" s="336"/>
      <c r="V106" s="232"/>
      <c r="W106" s="326"/>
      <c r="X106" s="232">
        <f>F106-H106</f>
        <v>650000</v>
      </c>
      <c r="Y106" s="232"/>
      <c r="Z106" s="251">
        <f>W106*100/F106</f>
        <v>0</v>
      </c>
      <c r="AA106" s="235"/>
      <c r="AB106" s="36"/>
      <c r="AC106" s="36"/>
      <c r="AD106" s="36"/>
      <c r="AE106" s="36"/>
      <c r="AF106" s="36"/>
      <c r="AG106" s="16"/>
      <c r="AH106" s="16"/>
      <c r="AI106" s="16"/>
      <c r="AJ106" s="16"/>
      <c r="AK106" s="16"/>
      <c r="AL106" s="16"/>
    </row>
    <row r="107" spans="1:38" ht="73.5" customHeight="1" x14ac:dyDescent="0.4">
      <c r="A107" s="242">
        <v>75</v>
      </c>
      <c r="B107" s="223">
        <v>3122</v>
      </c>
      <c r="C107" s="19" t="s">
        <v>21</v>
      </c>
      <c r="D107" s="190" t="s">
        <v>141</v>
      </c>
      <c r="E107" s="223"/>
      <c r="F107" s="232">
        <v>11600000</v>
      </c>
      <c r="G107" s="232">
        <v>11600000</v>
      </c>
      <c r="H107" s="232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232"/>
      <c r="W107" s="326"/>
      <c r="X107" s="232">
        <f t="shared" ref="X107" si="64">F107-H107</f>
        <v>11600000</v>
      </c>
      <c r="Y107" s="232"/>
      <c r="Z107" s="251">
        <f t="shared" ref="Z107" si="65">W107*100/F107</f>
        <v>0</v>
      </c>
      <c r="AA107" s="235"/>
      <c r="AB107" s="36"/>
      <c r="AC107" s="36"/>
      <c r="AD107" s="36"/>
      <c r="AE107" s="36"/>
      <c r="AF107" s="36"/>
      <c r="AG107" s="16"/>
      <c r="AH107" s="16"/>
      <c r="AI107" s="16"/>
      <c r="AJ107" s="16"/>
      <c r="AK107" s="16"/>
      <c r="AL107" s="16"/>
    </row>
    <row r="108" spans="1:38" ht="92.25" customHeight="1" x14ac:dyDescent="0.4">
      <c r="A108" s="233">
        <v>76</v>
      </c>
      <c r="B108" s="234" t="s">
        <v>55</v>
      </c>
      <c r="C108" s="49" t="s">
        <v>26</v>
      </c>
      <c r="D108" s="173"/>
      <c r="E108" s="67">
        <f>SUM(E109)</f>
        <v>6000000</v>
      </c>
      <c r="F108" s="67">
        <f t="shared" ref="F108:Z108" si="66">SUM(F109)</f>
        <v>0</v>
      </c>
      <c r="G108" s="67">
        <f t="shared" si="66"/>
        <v>0</v>
      </c>
      <c r="H108" s="67">
        <f t="shared" si="66"/>
        <v>0</v>
      </c>
      <c r="I108" s="67">
        <f t="shared" si="66"/>
        <v>0</v>
      </c>
      <c r="J108" s="67">
        <f t="shared" si="66"/>
        <v>0</v>
      </c>
      <c r="K108" s="67">
        <f t="shared" si="66"/>
        <v>0</v>
      </c>
      <c r="L108" s="67">
        <f t="shared" si="66"/>
        <v>0</v>
      </c>
      <c r="M108" s="67">
        <f t="shared" si="66"/>
        <v>0</v>
      </c>
      <c r="N108" s="67">
        <f t="shared" si="66"/>
        <v>0</v>
      </c>
      <c r="O108" s="67">
        <f t="shared" si="66"/>
        <v>0</v>
      </c>
      <c r="P108" s="67">
        <f t="shared" si="66"/>
        <v>0</v>
      </c>
      <c r="Q108" s="67">
        <f t="shared" si="66"/>
        <v>0</v>
      </c>
      <c r="R108" s="67">
        <f t="shared" si="66"/>
        <v>0</v>
      </c>
      <c r="S108" s="67">
        <f t="shared" si="66"/>
        <v>0</v>
      </c>
      <c r="T108" s="67">
        <f t="shared" si="66"/>
        <v>0</v>
      </c>
      <c r="U108" s="67">
        <f t="shared" si="66"/>
        <v>0</v>
      </c>
      <c r="V108" s="67">
        <f t="shared" si="66"/>
        <v>0</v>
      </c>
      <c r="W108" s="67">
        <f t="shared" si="66"/>
        <v>0</v>
      </c>
      <c r="X108" s="67">
        <f t="shared" si="66"/>
        <v>6000000</v>
      </c>
      <c r="Y108" s="67">
        <f t="shared" si="66"/>
        <v>0</v>
      </c>
      <c r="Z108" s="67">
        <f t="shared" si="66"/>
        <v>0</v>
      </c>
      <c r="AA108" s="235"/>
      <c r="AB108" s="36"/>
      <c r="AC108" s="36"/>
      <c r="AD108" s="36"/>
      <c r="AE108" s="36"/>
      <c r="AF108" s="36"/>
      <c r="AG108" s="16"/>
      <c r="AH108" s="16"/>
      <c r="AI108" s="16"/>
      <c r="AJ108" s="16"/>
      <c r="AK108" s="16"/>
      <c r="AL108" s="16"/>
    </row>
    <row r="109" spans="1:38" ht="57" customHeight="1" x14ac:dyDescent="0.3">
      <c r="A109" s="242">
        <v>77</v>
      </c>
      <c r="B109" s="322" t="s">
        <v>5</v>
      </c>
      <c r="C109" s="147" t="s">
        <v>0</v>
      </c>
      <c r="D109" s="129" t="s">
        <v>193</v>
      </c>
      <c r="E109" s="232">
        <v>6000000</v>
      </c>
      <c r="F109" s="232"/>
      <c r="G109" s="232"/>
      <c r="H109" s="232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232"/>
      <c r="W109" s="326"/>
      <c r="X109" s="232">
        <f>E109-H109</f>
        <v>6000000</v>
      </c>
      <c r="Y109" s="232">
        <f t="shared" si="51"/>
        <v>0</v>
      </c>
      <c r="Z109" s="251"/>
      <c r="AA109" s="235"/>
      <c r="AB109" s="36"/>
      <c r="AC109" s="36"/>
      <c r="AD109" s="36"/>
      <c r="AE109" s="36"/>
      <c r="AF109" s="36"/>
      <c r="AG109" s="16"/>
      <c r="AH109" s="16"/>
      <c r="AI109" s="16"/>
      <c r="AJ109" s="16"/>
      <c r="AK109" s="16"/>
      <c r="AL109" s="16"/>
    </row>
    <row r="110" spans="1:38" ht="47.25" customHeight="1" x14ac:dyDescent="0.3">
      <c r="A110" s="233">
        <v>78</v>
      </c>
      <c r="B110" s="234" t="s">
        <v>117</v>
      </c>
      <c r="C110" s="132" t="s">
        <v>28</v>
      </c>
      <c r="D110" s="174"/>
      <c r="E110" s="67">
        <f>SUM(E111)</f>
        <v>85000</v>
      </c>
      <c r="F110" s="67">
        <f t="shared" ref="F110:Z110" si="67">SUM(F111)</f>
        <v>0</v>
      </c>
      <c r="G110" s="67">
        <f t="shared" si="67"/>
        <v>0</v>
      </c>
      <c r="H110" s="67">
        <f t="shared" si="67"/>
        <v>83300</v>
      </c>
      <c r="I110" s="67">
        <f t="shared" si="67"/>
        <v>0</v>
      </c>
      <c r="J110" s="67">
        <f t="shared" si="67"/>
        <v>0</v>
      </c>
      <c r="K110" s="67">
        <f t="shared" si="67"/>
        <v>0</v>
      </c>
      <c r="L110" s="67">
        <f t="shared" si="67"/>
        <v>0</v>
      </c>
      <c r="M110" s="67">
        <f t="shared" si="67"/>
        <v>0</v>
      </c>
      <c r="N110" s="67">
        <f t="shared" si="67"/>
        <v>0</v>
      </c>
      <c r="O110" s="67">
        <f t="shared" si="67"/>
        <v>0</v>
      </c>
      <c r="P110" s="67">
        <f t="shared" si="67"/>
        <v>0</v>
      </c>
      <c r="Q110" s="67">
        <f t="shared" si="67"/>
        <v>0</v>
      </c>
      <c r="R110" s="67">
        <f t="shared" si="67"/>
        <v>0</v>
      </c>
      <c r="S110" s="67">
        <f t="shared" si="67"/>
        <v>0</v>
      </c>
      <c r="T110" s="67">
        <f t="shared" si="67"/>
        <v>0</v>
      </c>
      <c r="U110" s="67">
        <f t="shared" si="67"/>
        <v>0</v>
      </c>
      <c r="V110" s="67">
        <f t="shared" si="67"/>
        <v>83300</v>
      </c>
      <c r="W110" s="67">
        <f t="shared" si="67"/>
        <v>83300</v>
      </c>
      <c r="X110" s="67">
        <f t="shared" si="67"/>
        <v>1700</v>
      </c>
      <c r="Y110" s="67">
        <f t="shared" si="67"/>
        <v>98</v>
      </c>
      <c r="Z110" s="67">
        <f t="shared" si="67"/>
        <v>0</v>
      </c>
      <c r="AA110" s="235"/>
      <c r="AB110" s="36"/>
      <c r="AC110" s="36"/>
      <c r="AD110" s="36"/>
      <c r="AE110" s="36"/>
      <c r="AF110" s="36"/>
      <c r="AG110" s="16"/>
      <c r="AH110" s="16"/>
      <c r="AI110" s="16"/>
      <c r="AJ110" s="16"/>
      <c r="AK110" s="16"/>
      <c r="AL110" s="16"/>
    </row>
    <row r="111" spans="1:38" ht="60" customHeight="1" x14ac:dyDescent="0.3">
      <c r="A111" s="242">
        <v>79</v>
      </c>
      <c r="B111" s="322" t="s">
        <v>6</v>
      </c>
      <c r="C111" s="147" t="s">
        <v>18</v>
      </c>
      <c r="D111" s="165" t="s">
        <v>80</v>
      </c>
      <c r="E111" s="232">
        <v>85000</v>
      </c>
      <c r="F111" s="232"/>
      <c r="G111" s="232"/>
      <c r="H111" s="232">
        <f>48300+35000</f>
        <v>83300</v>
      </c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232">
        <f>H111</f>
        <v>83300</v>
      </c>
      <c r="W111" s="232">
        <f>48300+35000</f>
        <v>83300</v>
      </c>
      <c r="X111" s="232">
        <f>E111-H111</f>
        <v>1700</v>
      </c>
      <c r="Y111" s="232">
        <f t="shared" si="51"/>
        <v>98</v>
      </c>
      <c r="Z111" s="251"/>
      <c r="AA111" s="235"/>
      <c r="AB111" s="36"/>
      <c r="AC111" s="36"/>
      <c r="AD111" s="36"/>
      <c r="AE111" s="36"/>
      <c r="AF111" s="36"/>
      <c r="AG111" s="16"/>
      <c r="AH111" s="16"/>
      <c r="AI111" s="16"/>
      <c r="AJ111" s="16"/>
      <c r="AK111" s="16"/>
      <c r="AL111" s="16"/>
    </row>
    <row r="112" spans="1:38" ht="42" customHeight="1" x14ac:dyDescent="0.3">
      <c r="A112" s="233">
        <v>80</v>
      </c>
      <c r="B112" s="245" t="s">
        <v>65</v>
      </c>
      <c r="C112" s="144" t="s">
        <v>16</v>
      </c>
      <c r="D112" s="272"/>
      <c r="E112" s="67">
        <f>SUM(E113)</f>
        <v>665000</v>
      </c>
      <c r="F112" s="67">
        <f t="shared" ref="F112:Z112" si="68">SUM(F113)</f>
        <v>0</v>
      </c>
      <c r="G112" s="67">
        <f t="shared" si="68"/>
        <v>0</v>
      </c>
      <c r="H112" s="67">
        <f t="shared" si="68"/>
        <v>0</v>
      </c>
      <c r="I112" s="67">
        <f t="shared" si="68"/>
        <v>0</v>
      </c>
      <c r="J112" s="67">
        <f t="shared" si="68"/>
        <v>0</v>
      </c>
      <c r="K112" s="67">
        <f t="shared" si="68"/>
        <v>0</v>
      </c>
      <c r="L112" s="67">
        <f t="shared" si="68"/>
        <v>0</v>
      </c>
      <c r="M112" s="67">
        <f t="shared" si="68"/>
        <v>0</v>
      </c>
      <c r="N112" s="67">
        <f t="shared" si="68"/>
        <v>0</v>
      </c>
      <c r="O112" s="67">
        <f t="shared" si="68"/>
        <v>0</v>
      </c>
      <c r="P112" s="67">
        <f t="shared" si="68"/>
        <v>0</v>
      </c>
      <c r="Q112" s="67">
        <f t="shared" si="68"/>
        <v>0</v>
      </c>
      <c r="R112" s="67">
        <f t="shared" si="68"/>
        <v>0</v>
      </c>
      <c r="S112" s="67">
        <f t="shared" si="68"/>
        <v>0</v>
      </c>
      <c r="T112" s="67">
        <f t="shared" si="68"/>
        <v>0</v>
      </c>
      <c r="U112" s="67">
        <f t="shared" si="68"/>
        <v>0</v>
      </c>
      <c r="V112" s="67">
        <f t="shared" si="68"/>
        <v>0</v>
      </c>
      <c r="W112" s="67">
        <f t="shared" si="68"/>
        <v>0</v>
      </c>
      <c r="X112" s="67">
        <f t="shared" si="68"/>
        <v>665000</v>
      </c>
      <c r="Y112" s="67">
        <f t="shared" si="68"/>
        <v>0</v>
      </c>
      <c r="Z112" s="67">
        <f t="shared" si="68"/>
        <v>0</v>
      </c>
      <c r="AA112" s="235"/>
      <c r="AB112" s="36"/>
      <c r="AC112" s="36"/>
      <c r="AD112" s="36"/>
      <c r="AE112" s="36"/>
      <c r="AF112" s="36"/>
      <c r="AG112" s="16"/>
      <c r="AH112" s="16"/>
      <c r="AI112" s="16"/>
      <c r="AJ112" s="16"/>
      <c r="AK112" s="16"/>
      <c r="AL112" s="16"/>
    </row>
    <row r="113" spans="1:38" ht="123" customHeight="1" x14ac:dyDescent="0.25">
      <c r="A113" s="242">
        <v>81</v>
      </c>
      <c r="B113" s="248">
        <v>3110</v>
      </c>
      <c r="C113" s="19" t="s">
        <v>21</v>
      </c>
      <c r="D113" s="88" t="s">
        <v>56</v>
      </c>
      <c r="E113" s="68">
        <v>665000</v>
      </c>
      <c r="F113" s="68"/>
      <c r="G113" s="68"/>
      <c r="H113" s="68">
        <f>I113+V113</f>
        <v>0</v>
      </c>
      <c r="I113" s="266"/>
      <c r="J113" s="254"/>
      <c r="K113" s="254"/>
      <c r="L113" s="254"/>
      <c r="M113" s="254"/>
      <c r="N113" s="255"/>
      <c r="O113" s="256"/>
      <c r="P113" s="255"/>
      <c r="Q113" s="255"/>
      <c r="R113" s="255"/>
      <c r="S113" s="255"/>
      <c r="T113" s="255"/>
      <c r="U113" s="255"/>
      <c r="V113" s="232">
        <f>J113+K113+L113+M113+N113+O113+P113+Q113+R113+S113</f>
        <v>0</v>
      </c>
      <c r="W113" s="232"/>
      <c r="X113" s="232">
        <f>E113-H113</f>
        <v>665000</v>
      </c>
      <c r="Y113" s="232">
        <f t="shared" si="51"/>
        <v>0</v>
      </c>
      <c r="Z113" s="251"/>
      <c r="AA113" s="235"/>
      <c r="AB113" s="36"/>
      <c r="AC113" s="36"/>
      <c r="AD113" s="36"/>
      <c r="AE113" s="36"/>
      <c r="AF113" s="36"/>
      <c r="AG113" s="16"/>
      <c r="AH113" s="16"/>
      <c r="AI113" s="16"/>
      <c r="AJ113" s="16"/>
      <c r="AK113" s="16"/>
      <c r="AL113" s="16"/>
    </row>
    <row r="114" spans="1:38" ht="54.75" customHeight="1" x14ac:dyDescent="0.3">
      <c r="A114" s="233">
        <v>82</v>
      </c>
      <c r="B114" s="245" t="s">
        <v>125</v>
      </c>
      <c r="C114" s="49" t="s">
        <v>118</v>
      </c>
      <c r="D114" s="175"/>
      <c r="E114" s="67">
        <f>SUM(E115)</f>
        <v>0</v>
      </c>
      <c r="F114" s="67">
        <f t="shared" ref="F114:Z114" si="69">SUM(F115)</f>
        <v>7201895</v>
      </c>
      <c r="G114" s="67">
        <f t="shared" si="69"/>
        <v>0</v>
      </c>
      <c r="H114" s="67">
        <f t="shared" si="69"/>
        <v>7201895</v>
      </c>
      <c r="I114" s="67">
        <f t="shared" si="69"/>
        <v>0</v>
      </c>
      <c r="J114" s="67">
        <f t="shared" si="69"/>
        <v>0</v>
      </c>
      <c r="K114" s="67">
        <f t="shared" si="69"/>
        <v>0</v>
      </c>
      <c r="L114" s="67">
        <f t="shared" si="69"/>
        <v>0</v>
      </c>
      <c r="M114" s="67">
        <f t="shared" si="69"/>
        <v>0</v>
      </c>
      <c r="N114" s="67">
        <f t="shared" si="69"/>
        <v>0</v>
      </c>
      <c r="O114" s="67">
        <f t="shared" si="69"/>
        <v>0</v>
      </c>
      <c r="P114" s="67">
        <f t="shared" si="69"/>
        <v>0</v>
      </c>
      <c r="Q114" s="67">
        <f t="shared" si="69"/>
        <v>0</v>
      </c>
      <c r="R114" s="67">
        <f t="shared" si="69"/>
        <v>0</v>
      </c>
      <c r="S114" s="67">
        <f t="shared" si="69"/>
        <v>0</v>
      </c>
      <c r="T114" s="67">
        <f t="shared" si="69"/>
        <v>0</v>
      </c>
      <c r="U114" s="67">
        <f t="shared" si="69"/>
        <v>0</v>
      </c>
      <c r="V114" s="67">
        <f t="shared" si="69"/>
        <v>0</v>
      </c>
      <c r="W114" s="67">
        <f t="shared" si="69"/>
        <v>7201895</v>
      </c>
      <c r="X114" s="67">
        <f t="shared" si="69"/>
        <v>0</v>
      </c>
      <c r="Y114" s="67">
        <f t="shared" si="69"/>
        <v>0</v>
      </c>
      <c r="Z114" s="67">
        <f t="shared" si="69"/>
        <v>100</v>
      </c>
      <c r="AA114" s="235"/>
      <c r="AB114" s="36"/>
      <c r="AC114" s="36"/>
      <c r="AD114" s="36"/>
      <c r="AE114" s="36"/>
      <c r="AF114" s="36"/>
      <c r="AG114" s="16"/>
      <c r="AH114" s="16"/>
      <c r="AI114" s="16"/>
      <c r="AJ114" s="16"/>
      <c r="AK114" s="16"/>
      <c r="AL114" s="16"/>
    </row>
    <row r="115" spans="1:38" ht="123" customHeight="1" x14ac:dyDescent="0.4">
      <c r="A115" s="242">
        <v>83</v>
      </c>
      <c r="B115" s="248">
        <v>3210</v>
      </c>
      <c r="C115" s="147" t="s">
        <v>17</v>
      </c>
      <c r="D115" s="176" t="s">
        <v>119</v>
      </c>
      <c r="E115" s="68"/>
      <c r="F115" s="68">
        <v>7201895</v>
      </c>
      <c r="G115" s="68"/>
      <c r="H115" s="68">
        <v>7201895</v>
      </c>
      <c r="I115" s="266"/>
      <c r="J115" s="254"/>
      <c r="K115" s="254"/>
      <c r="L115" s="254"/>
      <c r="M115" s="254"/>
      <c r="N115" s="255"/>
      <c r="O115" s="256"/>
      <c r="P115" s="255"/>
      <c r="Q115" s="255"/>
      <c r="R115" s="255"/>
      <c r="S115" s="255"/>
      <c r="T115" s="255"/>
      <c r="U115" s="255"/>
      <c r="V115" s="232"/>
      <c r="W115" s="232">
        <v>7201895</v>
      </c>
      <c r="X115" s="232">
        <f>F115-H115</f>
        <v>0</v>
      </c>
      <c r="Y115" s="232"/>
      <c r="Z115" s="251">
        <f>W115*100/F115</f>
        <v>100</v>
      </c>
      <c r="AA115" s="235"/>
      <c r="AB115" s="36"/>
      <c r="AC115" s="36"/>
      <c r="AD115" s="36"/>
      <c r="AE115" s="36"/>
      <c r="AF115" s="36"/>
      <c r="AG115" s="16"/>
      <c r="AH115" s="16"/>
      <c r="AI115" s="16"/>
      <c r="AJ115" s="16"/>
      <c r="AK115" s="16"/>
      <c r="AL115" s="16"/>
    </row>
    <row r="116" spans="1:38" ht="75" customHeight="1" x14ac:dyDescent="0.3">
      <c r="A116" s="233">
        <v>84</v>
      </c>
      <c r="B116" s="245" t="s">
        <v>134</v>
      </c>
      <c r="C116" s="162" t="s">
        <v>52</v>
      </c>
      <c r="D116" s="184"/>
      <c r="E116" s="67">
        <f>SUM(E117:E118)</f>
        <v>34000000</v>
      </c>
      <c r="F116" s="67">
        <f t="shared" ref="F116:Z116" si="70">SUM(F117:F118)</f>
        <v>0</v>
      </c>
      <c r="G116" s="67">
        <f t="shared" si="70"/>
        <v>0</v>
      </c>
      <c r="H116" s="67">
        <f t="shared" si="70"/>
        <v>0</v>
      </c>
      <c r="I116" s="67">
        <f t="shared" si="70"/>
        <v>0</v>
      </c>
      <c r="J116" s="67">
        <f t="shared" si="70"/>
        <v>0</v>
      </c>
      <c r="K116" s="67">
        <f t="shared" si="70"/>
        <v>0</v>
      </c>
      <c r="L116" s="67">
        <f t="shared" si="70"/>
        <v>0</v>
      </c>
      <c r="M116" s="67">
        <f t="shared" si="70"/>
        <v>0</v>
      </c>
      <c r="N116" s="67">
        <f t="shared" si="70"/>
        <v>0</v>
      </c>
      <c r="O116" s="67">
        <f t="shared" si="70"/>
        <v>0</v>
      </c>
      <c r="P116" s="67">
        <f t="shared" si="70"/>
        <v>0</v>
      </c>
      <c r="Q116" s="67">
        <f t="shared" si="70"/>
        <v>0</v>
      </c>
      <c r="R116" s="67">
        <f t="shared" si="70"/>
        <v>0</v>
      </c>
      <c r="S116" s="67">
        <f t="shared" si="70"/>
        <v>0</v>
      </c>
      <c r="T116" s="67">
        <f t="shared" si="70"/>
        <v>0</v>
      </c>
      <c r="U116" s="67">
        <f t="shared" si="70"/>
        <v>0</v>
      </c>
      <c r="V116" s="67">
        <f t="shared" si="70"/>
        <v>0</v>
      </c>
      <c r="W116" s="67">
        <f t="shared" si="70"/>
        <v>0</v>
      </c>
      <c r="X116" s="67">
        <f t="shared" si="70"/>
        <v>34000000</v>
      </c>
      <c r="Y116" s="67">
        <f t="shared" si="70"/>
        <v>0</v>
      </c>
      <c r="Z116" s="67">
        <f t="shared" si="70"/>
        <v>0</v>
      </c>
      <c r="AA116" s="235"/>
      <c r="AB116" s="36"/>
      <c r="AC116" s="36"/>
      <c r="AD116" s="36"/>
      <c r="AE116" s="36"/>
      <c r="AF116" s="36"/>
      <c r="AG116" s="16"/>
      <c r="AH116" s="16"/>
      <c r="AI116" s="16"/>
      <c r="AJ116" s="16"/>
      <c r="AK116" s="16"/>
      <c r="AL116" s="16"/>
    </row>
    <row r="117" spans="1:38" ht="84" customHeight="1" x14ac:dyDescent="0.25">
      <c r="A117" s="242">
        <v>85</v>
      </c>
      <c r="B117" s="248">
        <v>3110</v>
      </c>
      <c r="C117" s="147" t="s">
        <v>18</v>
      </c>
      <c r="D117" s="331" t="s">
        <v>82</v>
      </c>
      <c r="E117" s="68">
        <v>30000000</v>
      </c>
      <c r="F117" s="68"/>
      <c r="G117" s="68"/>
      <c r="H117" s="68"/>
      <c r="I117" s="266"/>
      <c r="J117" s="254"/>
      <c r="K117" s="254"/>
      <c r="L117" s="254"/>
      <c r="M117" s="254"/>
      <c r="N117" s="255"/>
      <c r="O117" s="256"/>
      <c r="P117" s="255"/>
      <c r="Q117" s="255"/>
      <c r="R117" s="255"/>
      <c r="S117" s="255"/>
      <c r="T117" s="255"/>
      <c r="U117" s="255"/>
      <c r="V117" s="232"/>
      <c r="W117" s="232"/>
      <c r="X117" s="232">
        <f>E117-H117</f>
        <v>30000000</v>
      </c>
      <c r="Y117" s="232">
        <f t="shared" si="51"/>
        <v>0</v>
      </c>
      <c r="Z117" s="251"/>
      <c r="AA117" s="235"/>
      <c r="AB117" s="36"/>
      <c r="AC117" s="36"/>
      <c r="AD117" s="36"/>
      <c r="AE117" s="36"/>
      <c r="AF117" s="36"/>
      <c r="AG117" s="16"/>
      <c r="AH117" s="16"/>
      <c r="AI117" s="16"/>
      <c r="AJ117" s="16"/>
      <c r="AK117" s="16"/>
      <c r="AL117" s="16"/>
    </row>
    <row r="118" spans="1:38" ht="65.25" customHeight="1" x14ac:dyDescent="0.4">
      <c r="A118" s="242">
        <v>86</v>
      </c>
      <c r="B118" s="248">
        <v>3210</v>
      </c>
      <c r="C118" s="147" t="s">
        <v>17</v>
      </c>
      <c r="D118" s="176" t="s">
        <v>135</v>
      </c>
      <c r="E118" s="68">
        <v>4000000</v>
      </c>
      <c r="F118" s="68"/>
      <c r="G118" s="68"/>
      <c r="H118" s="68"/>
      <c r="I118" s="266"/>
      <c r="J118" s="254"/>
      <c r="K118" s="254"/>
      <c r="L118" s="254"/>
      <c r="M118" s="254"/>
      <c r="N118" s="255"/>
      <c r="O118" s="256"/>
      <c r="P118" s="255"/>
      <c r="Q118" s="255"/>
      <c r="R118" s="255"/>
      <c r="S118" s="255"/>
      <c r="T118" s="255"/>
      <c r="U118" s="255"/>
      <c r="V118" s="232"/>
      <c r="W118" s="232"/>
      <c r="X118" s="232">
        <f>E118-H118</f>
        <v>4000000</v>
      </c>
      <c r="Y118" s="232">
        <f t="shared" si="51"/>
        <v>0</v>
      </c>
      <c r="Z118" s="251"/>
      <c r="AA118" s="235"/>
      <c r="AB118" s="36"/>
      <c r="AC118" s="36"/>
      <c r="AD118" s="36"/>
      <c r="AE118" s="36"/>
      <c r="AF118" s="36"/>
      <c r="AG118" s="16"/>
      <c r="AH118" s="16"/>
      <c r="AI118" s="16"/>
      <c r="AJ118" s="16"/>
      <c r="AK118" s="16"/>
      <c r="AL118" s="16"/>
    </row>
    <row r="119" spans="1:38" ht="144" customHeight="1" x14ac:dyDescent="0.25">
      <c r="A119" s="271">
        <v>87</v>
      </c>
      <c r="B119" s="83" t="s">
        <v>24</v>
      </c>
      <c r="C119" s="96" t="s">
        <v>43</v>
      </c>
      <c r="D119" s="84"/>
      <c r="E119" s="85">
        <f>E120+E122+E124</f>
        <v>343000</v>
      </c>
      <c r="F119" s="85">
        <f t="shared" ref="F119:X119" si="71">F124</f>
        <v>100000</v>
      </c>
      <c r="G119" s="85">
        <f t="shared" si="71"/>
        <v>0</v>
      </c>
      <c r="H119" s="85">
        <f t="shared" si="71"/>
        <v>8000</v>
      </c>
      <c r="I119" s="85">
        <f t="shared" si="71"/>
        <v>4400</v>
      </c>
      <c r="J119" s="85">
        <f t="shared" si="71"/>
        <v>0</v>
      </c>
      <c r="K119" s="85">
        <f t="shared" si="71"/>
        <v>0</v>
      </c>
      <c r="L119" s="85">
        <f t="shared" si="71"/>
        <v>0</v>
      </c>
      <c r="M119" s="85">
        <f t="shared" si="71"/>
        <v>0</v>
      </c>
      <c r="N119" s="85">
        <f t="shared" si="71"/>
        <v>0</v>
      </c>
      <c r="O119" s="85">
        <f t="shared" si="71"/>
        <v>0</v>
      </c>
      <c r="P119" s="85">
        <f t="shared" si="71"/>
        <v>0</v>
      </c>
      <c r="Q119" s="85">
        <f t="shared" si="71"/>
        <v>0</v>
      </c>
      <c r="R119" s="85">
        <f t="shared" si="71"/>
        <v>0</v>
      </c>
      <c r="S119" s="85">
        <f t="shared" si="71"/>
        <v>0</v>
      </c>
      <c r="T119" s="85">
        <f t="shared" si="71"/>
        <v>0</v>
      </c>
      <c r="U119" s="85">
        <f t="shared" si="71"/>
        <v>0</v>
      </c>
      <c r="V119" s="85">
        <f t="shared" si="71"/>
        <v>0</v>
      </c>
      <c r="W119" s="85">
        <f t="shared" si="71"/>
        <v>8000</v>
      </c>
      <c r="X119" s="85">
        <f t="shared" si="71"/>
        <v>92000</v>
      </c>
      <c r="Y119" s="232">
        <f t="shared" si="51"/>
        <v>2.3323615160349855</v>
      </c>
      <c r="Z119" s="251"/>
      <c r="AA119" s="235"/>
      <c r="AB119" s="36"/>
      <c r="AC119" s="36"/>
      <c r="AD119" s="36"/>
      <c r="AE119" s="36"/>
      <c r="AF119" s="36"/>
      <c r="AG119" s="16"/>
      <c r="AH119" s="16"/>
      <c r="AI119" s="16"/>
      <c r="AJ119" s="16"/>
      <c r="AK119" s="16"/>
      <c r="AL119" s="16"/>
    </row>
    <row r="120" spans="1:38" ht="89.25" customHeight="1" x14ac:dyDescent="0.25">
      <c r="A120" s="233">
        <v>88</v>
      </c>
      <c r="B120" s="180" t="s">
        <v>128</v>
      </c>
      <c r="C120" s="91" t="s">
        <v>58</v>
      </c>
      <c r="D120" s="177"/>
      <c r="E120" s="67">
        <f>SUM(E121)</f>
        <v>253000</v>
      </c>
      <c r="F120" s="67">
        <f t="shared" ref="F120:Z120" si="72">SUM(F121)</f>
        <v>0</v>
      </c>
      <c r="G120" s="67">
        <f t="shared" si="72"/>
        <v>0</v>
      </c>
      <c r="H120" s="67">
        <f t="shared" si="72"/>
        <v>0</v>
      </c>
      <c r="I120" s="67">
        <f t="shared" si="72"/>
        <v>0</v>
      </c>
      <c r="J120" s="67">
        <f t="shared" si="72"/>
        <v>0</v>
      </c>
      <c r="K120" s="67">
        <f t="shared" si="72"/>
        <v>0</v>
      </c>
      <c r="L120" s="67">
        <f t="shared" si="72"/>
        <v>0</v>
      </c>
      <c r="M120" s="67">
        <f t="shared" si="72"/>
        <v>0</v>
      </c>
      <c r="N120" s="67">
        <f t="shared" si="72"/>
        <v>0</v>
      </c>
      <c r="O120" s="67">
        <f t="shared" si="72"/>
        <v>0</v>
      </c>
      <c r="P120" s="67">
        <f t="shared" si="72"/>
        <v>0</v>
      </c>
      <c r="Q120" s="67">
        <f t="shared" si="72"/>
        <v>0</v>
      </c>
      <c r="R120" s="67">
        <f t="shared" si="72"/>
        <v>0</v>
      </c>
      <c r="S120" s="67">
        <f t="shared" si="72"/>
        <v>0</v>
      </c>
      <c r="T120" s="67">
        <f t="shared" si="72"/>
        <v>0</v>
      </c>
      <c r="U120" s="67">
        <f t="shared" si="72"/>
        <v>0</v>
      </c>
      <c r="V120" s="67">
        <f t="shared" si="72"/>
        <v>0</v>
      </c>
      <c r="W120" s="67">
        <f t="shared" si="72"/>
        <v>0</v>
      </c>
      <c r="X120" s="67">
        <f t="shared" si="72"/>
        <v>253000</v>
      </c>
      <c r="Y120" s="67">
        <f t="shared" si="72"/>
        <v>0</v>
      </c>
      <c r="Z120" s="67">
        <f t="shared" si="72"/>
        <v>0</v>
      </c>
      <c r="AA120" s="235"/>
      <c r="AB120" s="36"/>
      <c r="AC120" s="36"/>
      <c r="AD120" s="36"/>
      <c r="AE120" s="36"/>
      <c r="AF120" s="36"/>
      <c r="AG120" s="16"/>
      <c r="AH120" s="16"/>
      <c r="AI120" s="16"/>
      <c r="AJ120" s="16"/>
      <c r="AK120" s="16"/>
      <c r="AL120" s="16"/>
    </row>
    <row r="121" spans="1:38" ht="61.5" customHeight="1" x14ac:dyDescent="0.4">
      <c r="A121" s="242">
        <v>89</v>
      </c>
      <c r="B121" s="183" t="s">
        <v>6</v>
      </c>
      <c r="C121" s="147" t="s">
        <v>18</v>
      </c>
      <c r="D121" s="179" t="s">
        <v>148</v>
      </c>
      <c r="E121" s="70">
        <v>253000</v>
      </c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0">
        <f>E121-H121</f>
        <v>253000</v>
      </c>
      <c r="Y121" s="232">
        <f t="shared" si="51"/>
        <v>0</v>
      </c>
      <c r="Z121" s="251"/>
      <c r="AA121" s="235"/>
      <c r="AB121" s="36"/>
      <c r="AC121" s="36"/>
      <c r="AD121" s="36"/>
      <c r="AE121" s="36"/>
      <c r="AF121" s="36"/>
      <c r="AG121" s="16"/>
      <c r="AH121" s="16"/>
      <c r="AI121" s="16"/>
      <c r="AJ121" s="16"/>
      <c r="AK121" s="16"/>
      <c r="AL121" s="16"/>
    </row>
    <row r="122" spans="1:38" ht="66.75" customHeight="1" x14ac:dyDescent="0.25">
      <c r="A122" s="233">
        <v>90</v>
      </c>
      <c r="B122" s="180" t="s">
        <v>127</v>
      </c>
      <c r="C122" s="132" t="s">
        <v>28</v>
      </c>
      <c r="D122" s="178"/>
      <c r="E122" s="67">
        <f>SUM(E123)</f>
        <v>90000</v>
      </c>
      <c r="F122" s="67">
        <f t="shared" ref="F122:Z122" si="73">SUM(F123)</f>
        <v>0</v>
      </c>
      <c r="G122" s="67">
        <f t="shared" si="73"/>
        <v>0</v>
      </c>
      <c r="H122" s="67">
        <f t="shared" si="73"/>
        <v>89100</v>
      </c>
      <c r="I122" s="67">
        <f t="shared" si="73"/>
        <v>0</v>
      </c>
      <c r="J122" s="67">
        <f t="shared" si="73"/>
        <v>0</v>
      </c>
      <c r="K122" s="67">
        <f t="shared" si="73"/>
        <v>0</v>
      </c>
      <c r="L122" s="67">
        <f t="shared" si="73"/>
        <v>0</v>
      </c>
      <c r="M122" s="67">
        <f t="shared" si="73"/>
        <v>0</v>
      </c>
      <c r="N122" s="67">
        <f t="shared" si="73"/>
        <v>0</v>
      </c>
      <c r="O122" s="67">
        <f t="shared" si="73"/>
        <v>0</v>
      </c>
      <c r="P122" s="67">
        <f t="shared" si="73"/>
        <v>0</v>
      </c>
      <c r="Q122" s="67">
        <f t="shared" si="73"/>
        <v>0</v>
      </c>
      <c r="R122" s="67">
        <f t="shared" si="73"/>
        <v>0</v>
      </c>
      <c r="S122" s="67">
        <f t="shared" si="73"/>
        <v>0</v>
      </c>
      <c r="T122" s="67">
        <f t="shared" si="73"/>
        <v>0</v>
      </c>
      <c r="U122" s="67">
        <f t="shared" si="73"/>
        <v>0</v>
      </c>
      <c r="V122" s="67">
        <f t="shared" si="73"/>
        <v>89100</v>
      </c>
      <c r="W122" s="67">
        <f t="shared" si="73"/>
        <v>0</v>
      </c>
      <c r="X122" s="67">
        <f t="shared" si="73"/>
        <v>900</v>
      </c>
      <c r="Y122" s="67">
        <f t="shared" si="73"/>
        <v>0</v>
      </c>
      <c r="Z122" s="67">
        <f t="shared" si="73"/>
        <v>0</v>
      </c>
      <c r="AA122" s="235"/>
      <c r="AB122" s="36"/>
      <c r="AC122" s="36"/>
      <c r="AD122" s="36"/>
      <c r="AE122" s="36"/>
      <c r="AF122" s="36"/>
      <c r="AG122" s="16"/>
      <c r="AH122" s="16"/>
      <c r="AI122" s="16"/>
      <c r="AJ122" s="16"/>
      <c r="AK122" s="16"/>
      <c r="AL122" s="16"/>
    </row>
    <row r="123" spans="1:38" ht="48.75" customHeight="1" x14ac:dyDescent="0.25">
      <c r="A123" s="242">
        <v>91</v>
      </c>
      <c r="B123" s="182" t="s">
        <v>6</v>
      </c>
      <c r="C123" s="147" t="s">
        <v>18</v>
      </c>
      <c r="D123" s="165" t="s">
        <v>80</v>
      </c>
      <c r="E123" s="70">
        <v>90000</v>
      </c>
      <c r="F123" s="71"/>
      <c r="G123" s="71"/>
      <c r="H123" s="70">
        <f>89100</f>
        <v>89100</v>
      </c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>
        <f>H123</f>
        <v>89100</v>
      </c>
      <c r="W123" s="71"/>
      <c r="X123" s="70">
        <f>E123-H123</f>
        <v>900</v>
      </c>
      <c r="Y123" s="232">
        <f t="shared" si="51"/>
        <v>0</v>
      </c>
      <c r="Z123" s="251"/>
      <c r="AA123" s="235"/>
      <c r="AB123" s="36"/>
      <c r="AC123" s="36"/>
      <c r="AD123" s="36"/>
      <c r="AE123" s="36"/>
      <c r="AF123" s="36"/>
      <c r="AG123" s="16"/>
      <c r="AH123" s="16"/>
      <c r="AI123" s="16"/>
      <c r="AJ123" s="16"/>
      <c r="AK123" s="16"/>
      <c r="AL123" s="16"/>
    </row>
    <row r="124" spans="1:38" ht="59.25" customHeight="1" x14ac:dyDescent="0.25">
      <c r="A124" s="233">
        <v>92</v>
      </c>
      <c r="B124" s="181" t="s">
        <v>25</v>
      </c>
      <c r="C124" s="126" t="s">
        <v>12</v>
      </c>
      <c r="D124" s="82"/>
      <c r="E124" s="67">
        <f>SUM(E125)</f>
        <v>0</v>
      </c>
      <c r="F124" s="67">
        <f t="shared" ref="F124:Z124" si="74">SUM(F125)</f>
        <v>100000</v>
      </c>
      <c r="G124" s="67">
        <f t="shared" si="74"/>
        <v>0</v>
      </c>
      <c r="H124" s="67">
        <f t="shared" si="74"/>
        <v>8000</v>
      </c>
      <c r="I124" s="67">
        <f t="shared" si="74"/>
        <v>4400</v>
      </c>
      <c r="J124" s="67">
        <f t="shared" si="74"/>
        <v>0</v>
      </c>
      <c r="K124" s="67">
        <f t="shared" si="74"/>
        <v>0</v>
      </c>
      <c r="L124" s="67">
        <f t="shared" si="74"/>
        <v>0</v>
      </c>
      <c r="M124" s="67">
        <f t="shared" si="74"/>
        <v>0</v>
      </c>
      <c r="N124" s="67">
        <f t="shared" si="74"/>
        <v>0</v>
      </c>
      <c r="O124" s="67">
        <f t="shared" si="74"/>
        <v>0</v>
      </c>
      <c r="P124" s="67">
        <f t="shared" si="74"/>
        <v>0</v>
      </c>
      <c r="Q124" s="67">
        <f t="shared" si="74"/>
        <v>0</v>
      </c>
      <c r="R124" s="67">
        <f t="shared" si="74"/>
        <v>0</v>
      </c>
      <c r="S124" s="67">
        <f t="shared" si="74"/>
        <v>0</v>
      </c>
      <c r="T124" s="67">
        <f t="shared" si="74"/>
        <v>0</v>
      </c>
      <c r="U124" s="67">
        <f t="shared" si="74"/>
        <v>0</v>
      </c>
      <c r="V124" s="67">
        <f t="shared" si="74"/>
        <v>0</v>
      </c>
      <c r="W124" s="67">
        <f t="shared" si="74"/>
        <v>8000</v>
      </c>
      <c r="X124" s="67">
        <f t="shared" si="74"/>
        <v>92000</v>
      </c>
      <c r="Y124" s="67">
        <f t="shared" si="74"/>
        <v>0</v>
      </c>
      <c r="Z124" s="67">
        <f t="shared" si="74"/>
        <v>8</v>
      </c>
      <c r="AA124" s="235"/>
      <c r="AB124" s="36"/>
      <c r="AC124" s="36"/>
      <c r="AD124" s="36"/>
      <c r="AE124" s="36"/>
      <c r="AF124" s="36"/>
      <c r="AG124" s="16"/>
      <c r="AH124" s="16"/>
      <c r="AI124" s="16"/>
      <c r="AJ124" s="16"/>
      <c r="AK124" s="16"/>
      <c r="AL124" s="16"/>
    </row>
    <row r="125" spans="1:38" ht="68.25" customHeight="1" x14ac:dyDescent="0.25">
      <c r="A125" s="247">
        <v>93</v>
      </c>
      <c r="B125" s="121" t="s">
        <v>30</v>
      </c>
      <c r="C125" s="51" t="s">
        <v>8</v>
      </c>
      <c r="D125" s="52" t="s">
        <v>126</v>
      </c>
      <c r="E125" s="68"/>
      <c r="F125" s="68">
        <v>100000</v>
      </c>
      <c r="G125" s="68"/>
      <c r="H125" s="68">
        <f>4400+3600</f>
        <v>8000</v>
      </c>
      <c r="I125" s="266">
        <v>4400</v>
      </c>
      <c r="J125" s="232"/>
      <c r="K125" s="274"/>
      <c r="L125" s="274"/>
      <c r="M125" s="274"/>
      <c r="N125" s="275"/>
      <c r="O125" s="275"/>
      <c r="P125" s="275"/>
      <c r="Q125" s="275"/>
      <c r="R125" s="275"/>
      <c r="S125" s="275"/>
      <c r="T125" s="275"/>
      <c r="U125" s="275"/>
      <c r="V125" s="232">
        <f>J125+K125+L125</f>
        <v>0</v>
      </c>
      <c r="W125" s="232">
        <f>4400+3600</f>
        <v>8000</v>
      </c>
      <c r="X125" s="232">
        <f>F125-H125</f>
        <v>92000</v>
      </c>
      <c r="Y125" s="232"/>
      <c r="Z125" s="251">
        <f>W125*100/F125</f>
        <v>8</v>
      </c>
      <c r="AA125" s="235"/>
      <c r="AB125" s="36"/>
      <c r="AC125" s="36"/>
      <c r="AD125" s="36"/>
      <c r="AE125" s="36"/>
      <c r="AF125" s="36"/>
      <c r="AG125" s="16"/>
      <c r="AH125" s="16"/>
      <c r="AI125" s="16"/>
      <c r="AJ125" s="16"/>
      <c r="AK125" s="16"/>
      <c r="AL125" s="16"/>
    </row>
    <row r="126" spans="1:38" ht="114" customHeight="1" x14ac:dyDescent="0.3">
      <c r="A126" s="240">
        <v>94</v>
      </c>
      <c r="B126" s="276">
        <v>37</v>
      </c>
      <c r="C126" s="76" t="s">
        <v>42</v>
      </c>
      <c r="D126" s="55"/>
      <c r="E126" s="63">
        <f>E127+E129+E133+E131</f>
        <v>4825000</v>
      </c>
      <c r="F126" s="63">
        <f t="shared" ref="F126:X126" si="75">F127+F129+F133+F131</f>
        <v>0</v>
      </c>
      <c r="G126" s="63">
        <f t="shared" si="75"/>
        <v>0</v>
      </c>
      <c r="H126" s="63">
        <f t="shared" si="75"/>
        <v>4405000</v>
      </c>
      <c r="I126" s="63">
        <f t="shared" si="75"/>
        <v>0</v>
      </c>
      <c r="J126" s="63">
        <f t="shared" si="75"/>
        <v>0</v>
      </c>
      <c r="K126" s="63">
        <f t="shared" si="75"/>
        <v>0</v>
      </c>
      <c r="L126" s="63">
        <f t="shared" si="75"/>
        <v>0</v>
      </c>
      <c r="M126" s="63">
        <f t="shared" si="75"/>
        <v>0</v>
      </c>
      <c r="N126" s="63">
        <f t="shared" si="75"/>
        <v>0</v>
      </c>
      <c r="O126" s="63">
        <f t="shared" si="75"/>
        <v>0</v>
      </c>
      <c r="P126" s="63">
        <f t="shared" si="75"/>
        <v>0</v>
      </c>
      <c r="Q126" s="63">
        <f t="shared" si="75"/>
        <v>0</v>
      </c>
      <c r="R126" s="63">
        <f t="shared" si="75"/>
        <v>0</v>
      </c>
      <c r="S126" s="63">
        <f t="shared" si="75"/>
        <v>0</v>
      </c>
      <c r="T126" s="63">
        <f t="shared" si="75"/>
        <v>0</v>
      </c>
      <c r="U126" s="63">
        <f t="shared" si="75"/>
        <v>0</v>
      </c>
      <c r="V126" s="63">
        <f t="shared" si="75"/>
        <v>0</v>
      </c>
      <c r="W126" s="63">
        <f t="shared" si="75"/>
        <v>4405000</v>
      </c>
      <c r="X126" s="63">
        <f t="shared" si="75"/>
        <v>420000</v>
      </c>
      <c r="Y126" s="232">
        <f t="shared" ref="Y126:Y138" si="76">W126*100/E126</f>
        <v>91.295336787564764</v>
      </c>
      <c r="Z126" s="251"/>
      <c r="AA126" s="235"/>
      <c r="AB126" s="36"/>
      <c r="AC126" s="36"/>
      <c r="AD126" s="36"/>
      <c r="AE126" s="36"/>
      <c r="AF126" s="36"/>
      <c r="AG126" s="16"/>
      <c r="AH126" s="16"/>
      <c r="AI126" s="16"/>
      <c r="AJ126" s="16"/>
      <c r="AK126" s="16"/>
      <c r="AL126" s="16"/>
    </row>
    <row r="127" spans="1:38" ht="75.75" customHeight="1" x14ac:dyDescent="0.3">
      <c r="A127" s="244">
        <v>95</v>
      </c>
      <c r="B127" s="245" t="s">
        <v>19</v>
      </c>
      <c r="C127" s="139" t="s">
        <v>58</v>
      </c>
      <c r="D127" s="145"/>
      <c r="E127" s="64">
        <f>SUM(E128)</f>
        <v>240000</v>
      </c>
      <c r="F127" s="64">
        <f t="shared" ref="F127:Z127" si="77">SUM(F128)</f>
        <v>0</v>
      </c>
      <c r="G127" s="64">
        <f t="shared" si="77"/>
        <v>0</v>
      </c>
      <c r="H127" s="64">
        <f t="shared" si="77"/>
        <v>0</v>
      </c>
      <c r="I127" s="64">
        <f t="shared" si="77"/>
        <v>0</v>
      </c>
      <c r="J127" s="64">
        <f t="shared" si="77"/>
        <v>0</v>
      </c>
      <c r="K127" s="64">
        <f t="shared" si="77"/>
        <v>0</v>
      </c>
      <c r="L127" s="64">
        <f t="shared" si="77"/>
        <v>0</v>
      </c>
      <c r="M127" s="64">
        <f t="shared" si="77"/>
        <v>0</v>
      </c>
      <c r="N127" s="64">
        <f t="shared" si="77"/>
        <v>0</v>
      </c>
      <c r="O127" s="64">
        <f t="shared" si="77"/>
        <v>0</v>
      </c>
      <c r="P127" s="64">
        <f t="shared" si="77"/>
        <v>0</v>
      </c>
      <c r="Q127" s="64">
        <f t="shared" si="77"/>
        <v>0</v>
      </c>
      <c r="R127" s="64">
        <f t="shared" si="77"/>
        <v>0</v>
      </c>
      <c r="S127" s="64">
        <f t="shared" si="77"/>
        <v>0</v>
      </c>
      <c r="T127" s="64">
        <f t="shared" si="77"/>
        <v>0</v>
      </c>
      <c r="U127" s="64">
        <f t="shared" si="77"/>
        <v>0</v>
      </c>
      <c r="V127" s="64">
        <f t="shared" si="77"/>
        <v>0</v>
      </c>
      <c r="W127" s="64">
        <f t="shared" si="77"/>
        <v>0</v>
      </c>
      <c r="X127" s="64">
        <f t="shared" si="77"/>
        <v>240000</v>
      </c>
      <c r="Y127" s="64">
        <f t="shared" si="77"/>
        <v>0</v>
      </c>
      <c r="Z127" s="64">
        <f t="shared" si="77"/>
        <v>0</v>
      </c>
      <c r="AA127" s="235"/>
      <c r="AB127" s="36"/>
      <c r="AC127" s="36"/>
      <c r="AD127" s="36"/>
      <c r="AE127" s="36"/>
      <c r="AF127" s="36"/>
      <c r="AG127" s="16"/>
      <c r="AH127" s="16"/>
      <c r="AI127" s="16"/>
      <c r="AJ127" s="16"/>
      <c r="AK127" s="16"/>
      <c r="AL127" s="16"/>
    </row>
    <row r="128" spans="1:38" ht="45" customHeight="1" x14ac:dyDescent="0.25">
      <c r="A128" s="247">
        <v>96</v>
      </c>
      <c r="B128" s="248">
        <v>3110</v>
      </c>
      <c r="C128" s="120" t="s">
        <v>18</v>
      </c>
      <c r="D128" s="78" t="s">
        <v>61</v>
      </c>
      <c r="E128" s="232">
        <v>240000</v>
      </c>
      <c r="F128" s="232"/>
      <c r="G128" s="232"/>
      <c r="H128" s="232">
        <f>I128+V128</f>
        <v>0</v>
      </c>
      <c r="I128" s="232"/>
      <c r="J128" s="277"/>
      <c r="K128" s="290"/>
      <c r="L128" s="290"/>
      <c r="M128" s="290"/>
      <c r="N128" s="232"/>
      <c r="O128" s="232"/>
      <c r="P128" s="232"/>
      <c r="Q128" s="232"/>
      <c r="R128" s="232"/>
      <c r="S128" s="232"/>
      <c r="T128" s="232"/>
      <c r="U128" s="232"/>
      <c r="V128" s="232">
        <f>J128+K128+L128+M128+N128+O128+P128+Q128+R128+S128+T128+U128</f>
        <v>0</v>
      </c>
      <c r="W128" s="70"/>
      <c r="X128" s="232">
        <f>E128-H128</f>
        <v>240000</v>
      </c>
      <c r="Y128" s="232">
        <f t="shared" si="76"/>
        <v>0</v>
      </c>
      <c r="Z128" s="251"/>
      <c r="AA128" s="235"/>
      <c r="AB128" s="36"/>
      <c r="AC128" s="36"/>
      <c r="AD128" s="36"/>
      <c r="AE128" s="36"/>
      <c r="AF128" s="36"/>
      <c r="AG128" s="16"/>
      <c r="AH128" s="16"/>
      <c r="AI128" s="16"/>
      <c r="AJ128" s="16"/>
      <c r="AK128" s="16"/>
      <c r="AL128" s="16"/>
    </row>
    <row r="129" spans="1:38" ht="36.75" customHeight="1" x14ac:dyDescent="0.3">
      <c r="A129" s="233">
        <v>97</v>
      </c>
      <c r="B129" s="87">
        <v>3717520</v>
      </c>
      <c r="C129" s="126" t="s">
        <v>28</v>
      </c>
      <c r="D129" s="80"/>
      <c r="E129" s="67">
        <f>SUM(E130)</f>
        <v>180000</v>
      </c>
      <c r="F129" s="67">
        <f t="shared" ref="F129:Z129" si="78">SUM(F130)</f>
        <v>0</v>
      </c>
      <c r="G129" s="67">
        <f t="shared" si="78"/>
        <v>0</v>
      </c>
      <c r="H129" s="67">
        <f t="shared" si="78"/>
        <v>0</v>
      </c>
      <c r="I129" s="67">
        <f t="shared" si="78"/>
        <v>0</v>
      </c>
      <c r="J129" s="67">
        <f t="shared" si="78"/>
        <v>0</v>
      </c>
      <c r="K129" s="67">
        <f t="shared" si="78"/>
        <v>0</v>
      </c>
      <c r="L129" s="67">
        <f t="shared" si="78"/>
        <v>0</v>
      </c>
      <c r="M129" s="67">
        <f t="shared" si="78"/>
        <v>0</v>
      </c>
      <c r="N129" s="67">
        <f t="shared" si="78"/>
        <v>0</v>
      </c>
      <c r="O129" s="67">
        <f t="shared" si="78"/>
        <v>0</v>
      </c>
      <c r="P129" s="67">
        <f t="shared" si="78"/>
        <v>0</v>
      </c>
      <c r="Q129" s="67">
        <f t="shared" si="78"/>
        <v>0</v>
      </c>
      <c r="R129" s="67">
        <f t="shared" si="78"/>
        <v>0</v>
      </c>
      <c r="S129" s="67">
        <f t="shared" si="78"/>
        <v>0</v>
      </c>
      <c r="T129" s="67">
        <f t="shared" si="78"/>
        <v>0</v>
      </c>
      <c r="U129" s="67">
        <f t="shared" si="78"/>
        <v>0</v>
      </c>
      <c r="V129" s="67">
        <f t="shared" si="78"/>
        <v>0</v>
      </c>
      <c r="W129" s="67">
        <f t="shared" si="78"/>
        <v>0</v>
      </c>
      <c r="X129" s="67">
        <f t="shared" si="78"/>
        <v>180000</v>
      </c>
      <c r="Y129" s="67">
        <f t="shared" si="78"/>
        <v>0</v>
      </c>
      <c r="Z129" s="67">
        <f t="shared" si="78"/>
        <v>0</v>
      </c>
      <c r="AA129" s="235"/>
      <c r="AB129" s="36"/>
      <c r="AC129" s="36"/>
      <c r="AD129" s="36"/>
      <c r="AE129" s="36"/>
      <c r="AF129" s="36"/>
      <c r="AG129" s="16"/>
      <c r="AH129" s="16"/>
      <c r="AI129" s="16"/>
      <c r="AJ129" s="16"/>
      <c r="AK129" s="16"/>
      <c r="AL129" s="16"/>
    </row>
    <row r="130" spans="1:38" ht="57.75" customHeight="1" x14ac:dyDescent="0.4">
      <c r="A130" s="247">
        <v>98</v>
      </c>
      <c r="B130" s="248">
        <v>3110</v>
      </c>
      <c r="C130" s="120" t="s">
        <v>18</v>
      </c>
      <c r="D130" s="329" t="s">
        <v>59</v>
      </c>
      <c r="E130" s="232">
        <f>200000-20000</f>
        <v>180000</v>
      </c>
      <c r="F130" s="232"/>
      <c r="G130" s="232"/>
      <c r="H130" s="232">
        <f>I130+V130</f>
        <v>0</v>
      </c>
      <c r="I130" s="232"/>
      <c r="J130" s="277"/>
      <c r="K130" s="290"/>
      <c r="L130" s="290"/>
      <c r="M130" s="290"/>
      <c r="N130" s="232"/>
      <c r="O130" s="232"/>
      <c r="P130" s="232"/>
      <c r="Q130" s="232"/>
      <c r="R130" s="232"/>
      <c r="S130" s="232"/>
      <c r="T130" s="232"/>
      <c r="U130" s="232"/>
      <c r="V130" s="232">
        <f>J130+K130+L130</f>
        <v>0</v>
      </c>
      <c r="W130" s="70"/>
      <c r="X130" s="232">
        <f>E130-H130</f>
        <v>180000</v>
      </c>
      <c r="Y130" s="232">
        <f t="shared" si="76"/>
        <v>0</v>
      </c>
      <c r="Z130" s="251"/>
      <c r="AA130" s="235"/>
      <c r="AB130" s="36"/>
      <c r="AC130" s="36"/>
      <c r="AD130" s="36"/>
      <c r="AE130" s="36"/>
      <c r="AF130" s="36"/>
      <c r="AG130" s="16"/>
      <c r="AH130" s="16"/>
      <c r="AI130" s="16"/>
      <c r="AJ130" s="16"/>
      <c r="AK130" s="16"/>
      <c r="AL130" s="16"/>
    </row>
    <row r="131" spans="1:38" ht="57.75" customHeight="1" x14ac:dyDescent="0.3">
      <c r="A131" s="233"/>
      <c r="B131" s="87">
        <v>3719770</v>
      </c>
      <c r="C131" s="199" t="s">
        <v>159</v>
      </c>
      <c r="D131" s="198"/>
      <c r="E131" s="67">
        <f>SUM(E132)</f>
        <v>1000000</v>
      </c>
      <c r="F131" s="67">
        <f t="shared" ref="F131:Z131" si="79">SUM(F132)</f>
        <v>0</v>
      </c>
      <c r="G131" s="67">
        <f t="shared" si="79"/>
        <v>0</v>
      </c>
      <c r="H131" s="67">
        <f t="shared" si="79"/>
        <v>1000000</v>
      </c>
      <c r="I131" s="67">
        <f t="shared" si="79"/>
        <v>0</v>
      </c>
      <c r="J131" s="67">
        <f t="shared" si="79"/>
        <v>0</v>
      </c>
      <c r="K131" s="67">
        <f t="shared" si="79"/>
        <v>0</v>
      </c>
      <c r="L131" s="67">
        <f t="shared" si="79"/>
        <v>0</v>
      </c>
      <c r="M131" s="67">
        <f t="shared" si="79"/>
        <v>0</v>
      </c>
      <c r="N131" s="67">
        <f t="shared" si="79"/>
        <v>0</v>
      </c>
      <c r="O131" s="67">
        <f t="shared" si="79"/>
        <v>0</v>
      </c>
      <c r="P131" s="67">
        <f t="shared" si="79"/>
        <v>0</v>
      </c>
      <c r="Q131" s="67">
        <f t="shared" si="79"/>
        <v>0</v>
      </c>
      <c r="R131" s="67">
        <f t="shared" si="79"/>
        <v>0</v>
      </c>
      <c r="S131" s="67">
        <f t="shared" si="79"/>
        <v>0</v>
      </c>
      <c r="T131" s="67">
        <f t="shared" si="79"/>
        <v>0</v>
      </c>
      <c r="U131" s="67">
        <f t="shared" si="79"/>
        <v>0</v>
      </c>
      <c r="V131" s="67">
        <f t="shared" si="79"/>
        <v>0</v>
      </c>
      <c r="W131" s="67">
        <f t="shared" si="79"/>
        <v>1000000</v>
      </c>
      <c r="X131" s="67">
        <f t="shared" si="79"/>
        <v>0</v>
      </c>
      <c r="Y131" s="67">
        <f t="shared" si="79"/>
        <v>100</v>
      </c>
      <c r="Z131" s="67">
        <f t="shared" si="79"/>
        <v>0</v>
      </c>
      <c r="AA131" s="235"/>
      <c r="AB131" s="36"/>
      <c r="AC131" s="36"/>
      <c r="AD131" s="36"/>
      <c r="AE131" s="36"/>
      <c r="AF131" s="36"/>
      <c r="AG131" s="16"/>
      <c r="AH131" s="16"/>
      <c r="AI131" s="16"/>
      <c r="AJ131" s="16"/>
      <c r="AK131" s="16"/>
      <c r="AL131" s="16"/>
    </row>
    <row r="132" spans="1:38" ht="120" customHeight="1" x14ac:dyDescent="0.4">
      <c r="A132" s="247"/>
      <c r="B132" s="248">
        <v>3220</v>
      </c>
      <c r="C132" s="201" t="s">
        <v>137</v>
      </c>
      <c r="D132" s="200" t="s">
        <v>160</v>
      </c>
      <c r="E132" s="232">
        <v>1000000</v>
      </c>
      <c r="F132" s="232"/>
      <c r="G132" s="232"/>
      <c r="H132" s="232">
        <v>1000000</v>
      </c>
      <c r="I132" s="232"/>
      <c r="J132" s="277"/>
      <c r="K132" s="290"/>
      <c r="L132" s="290"/>
      <c r="M132" s="290"/>
      <c r="N132" s="232"/>
      <c r="O132" s="232"/>
      <c r="P132" s="232"/>
      <c r="Q132" s="232"/>
      <c r="R132" s="232"/>
      <c r="S132" s="232"/>
      <c r="T132" s="232"/>
      <c r="U132" s="232"/>
      <c r="V132" s="232">
        <f t="shared" ref="V132" si="80">J132+K132+L132</f>
        <v>0</v>
      </c>
      <c r="W132" s="70">
        <v>1000000</v>
      </c>
      <c r="X132" s="232">
        <f t="shared" ref="X132" si="81">E132-H132</f>
        <v>0</v>
      </c>
      <c r="Y132" s="232">
        <f t="shared" si="76"/>
        <v>100</v>
      </c>
      <c r="Z132" s="251"/>
      <c r="AA132" s="235"/>
      <c r="AB132" s="36"/>
      <c r="AC132" s="36"/>
      <c r="AD132" s="36"/>
      <c r="AE132" s="36"/>
      <c r="AF132" s="36"/>
      <c r="AG132" s="16"/>
      <c r="AH132" s="16"/>
      <c r="AI132" s="16"/>
      <c r="AJ132" s="16"/>
      <c r="AK132" s="16"/>
      <c r="AL132" s="16"/>
    </row>
    <row r="133" spans="1:38" ht="81" customHeight="1" x14ac:dyDescent="0.3">
      <c r="A133" s="233">
        <v>99</v>
      </c>
      <c r="B133" s="87">
        <v>3719800</v>
      </c>
      <c r="C133" s="186" t="s">
        <v>136</v>
      </c>
      <c r="D133" s="185"/>
      <c r="E133" s="67">
        <f>SUM(E134:E138)</f>
        <v>3405000</v>
      </c>
      <c r="F133" s="67">
        <f t="shared" ref="F133:Z133" si="82">SUM(F134:F138)</f>
        <v>0</v>
      </c>
      <c r="G133" s="67">
        <f t="shared" si="82"/>
        <v>0</v>
      </c>
      <c r="H133" s="67">
        <f t="shared" si="82"/>
        <v>3405000</v>
      </c>
      <c r="I133" s="67">
        <f t="shared" si="82"/>
        <v>0</v>
      </c>
      <c r="J133" s="67">
        <f t="shared" si="82"/>
        <v>0</v>
      </c>
      <c r="K133" s="67">
        <f t="shared" si="82"/>
        <v>0</v>
      </c>
      <c r="L133" s="67">
        <f t="shared" si="82"/>
        <v>0</v>
      </c>
      <c r="M133" s="67">
        <f t="shared" si="82"/>
        <v>0</v>
      </c>
      <c r="N133" s="67">
        <f t="shared" si="82"/>
        <v>0</v>
      </c>
      <c r="O133" s="67">
        <f t="shared" si="82"/>
        <v>0</v>
      </c>
      <c r="P133" s="67">
        <f t="shared" si="82"/>
        <v>0</v>
      </c>
      <c r="Q133" s="67">
        <f t="shared" si="82"/>
        <v>0</v>
      </c>
      <c r="R133" s="67">
        <f t="shared" si="82"/>
        <v>0</v>
      </c>
      <c r="S133" s="67">
        <f t="shared" si="82"/>
        <v>0</v>
      </c>
      <c r="T133" s="67">
        <f t="shared" si="82"/>
        <v>0</v>
      </c>
      <c r="U133" s="67">
        <f t="shared" si="82"/>
        <v>0</v>
      </c>
      <c r="V133" s="67">
        <f t="shared" si="82"/>
        <v>0</v>
      </c>
      <c r="W133" s="67">
        <f t="shared" si="82"/>
        <v>3405000</v>
      </c>
      <c r="X133" s="67">
        <f t="shared" si="82"/>
        <v>0</v>
      </c>
      <c r="Y133" s="67">
        <f t="shared" si="82"/>
        <v>500</v>
      </c>
      <c r="Z133" s="67">
        <f t="shared" si="82"/>
        <v>0</v>
      </c>
      <c r="AA133" s="235"/>
      <c r="AB133" s="36"/>
      <c r="AC133" s="36"/>
      <c r="AD133" s="36"/>
      <c r="AE133" s="36"/>
      <c r="AF133" s="36"/>
      <c r="AG133" s="16"/>
      <c r="AH133" s="16"/>
      <c r="AI133" s="16"/>
      <c r="AJ133" s="16"/>
      <c r="AK133" s="16"/>
      <c r="AL133" s="16"/>
    </row>
    <row r="134" spans="1:38" ht="76.5" customHeight="1" x14ac:dyDescent="0.4">
      <c r="A134" s="247">
        <v>100</v>
      </c>
      <c r="B134" s="248">
        <v>3220</v>
      </c>
      <c r="C134" s="202" t="s">
        <v>137</v>
      </c>
      <c r="D134" s="187" t="s">
        <v>138</v>
      </c>
      <c r="E134" s="232">
        <v>300000</v>
      </c>
      <c r="F134" s="232"/>
      <c r="G134" s="232"/>
      <c r="H134" s="232">
        <v>300000</v>
      </c>
      <c r="I134" s="232"/>
      <c r="J134" s="70"/>
      <c r="K134" s="290"/>
      <c r="L134" s="290"/>
      <c r="M134" s="290"/>
      <c r="N134" s="232"/>
      <c r="O134" s="232"/>
      <c r="P134" s="232"/>
      <c r="Q134" s="232"/>
      <c r="R134" s="232"/>
      <c r="S134" s="232"/>
      <c r="T134" s="232"/>
      <c r="U134" s="232"/>
      <c r="V134" s="232">
        <f>I134+J134</f>
        <v>0</v>
      </c>
      <c r="W134" s="70">
        <f>H134</f>
        <v>300000</v>
      </c>
      <c r="X134" s="232">
        <f>E134-H134</f>
        <v>0</v>
      </c>
      <c r="Y134" s="232">
        <f t="shared" si="76"/>
        <v>100</v>
      </c>
      <c r="Z134" s="251"/>
      <c r="AA134" s="235"/>
      <c r="AB134" s="36"/>
      <c r="AC134" s="36"/>
      <c r="AD134" s="36"/>
      <c r="AE134" s="36"/>
      <c r="AF134" s="36"/>
      <c r="AG134" s="16"/>
      <c r="AH134" s="16"/>
      <c r="AI134" s="16"/>
      <c r="AJ134" s="16"/>
      <c r="AK134" s="16"/>
      <c r="AL134" s="16"/>
    </row>
    <row r="135" spans="1:38" ht="56.25" customHeight="1" x14ac:dyDescent="0.4">
      <c r="A135" s="247"/>
      <c r="B135" s="248">
        <v>3220</v>
      </c>
      <c r="C135" s="19" t="s">
        <v>137</v>
      </c>
      <c r="D135" s="203" t="s">
        <v>161</v>
      </c>
      <c r="E135" s="232">
        <v>1200000</v>
      </c>
      <c r="F135" s="232"/>
      <c r="G135" s="232"/>
      <c r="H135" s="232">
        <v>1200000</v>
      </c>
      <c r="I135" s="232"/>
      <c r="J135" s="70"/>
      <c r="K135" s="290"/>
      <c r="L135" s="290"/>
      <c r="M135" s="290"/>
      <c r="N135" s="232"/>
      <c r="O135" s="232"/>
      <c r="P135" s="232"/>
      <c r="Q135" s="232"/>
      <c r="R135" s="232"/>
      <c r="S135" s="232"/>
      <c r="T135" s="232"/>
      <c r="U135" s="232"/>
      <c r="V135" s="232">
        <f t="shared" ref="V135:V138" si="83">I135+J135</f>
        <v>0</v>
      </c>
      <c r="W135" s="70">
        <f t="shared" ref="W135:W138" si="84">H135</f>
        <v>1200000</v>
      </c>
      <c r="X135" s="232">
        <f t="shared" ref="X135:X138" si="85">E135-H135</f>
        <v>0</v>
      </c>
      <c r="Y135" s="232">
        <f t="shared" si="76"/>
        <v>100</v>
      </c>
      <c r="Z135" s="251"/>
      <c r="AA135" s="235"/>
      <c r="AB135" s="36"/>
      <c r="AC135" s="36"/>
      <c r="AD135" s="36"/>
      <c r="AE135" s="36"/>
      <c r="AF135" s="36"/>
      <c r="AG135" s="16"/>
      <c r="AH135" s="16"/>
      <c r="AI135" s="16"/>
      <c r="AJ135" s="16"/>
      <c r="AK135" s="16"/>
      <c r="AL135" s="16"/>
    </row>
    <row r="136" spans="1:38" ht="59.25" customHeight="1" x14ac:dyDescent="0.4">
      <c r="A136" s="247"/>
      <c r="B136" s="248">
        <v>3220</v>
      </c>
      <c r="C136" s="19" t="s">
        <v>137</v>
      </c>
      <c r="D136" s="187" t="s">
        <v>162</v>
      </c>
      <c r="E136" s="232">
        <v>1500000</v>
      </c>
      <c r="F136" s="232"/>
      <c r="G136" s="232"/>
      <c r="H136" s="232">
        <v>1500000</v>
      </c>
      <c r="I136" s="232"/>
      <c r="J136" s="70"/>
      <c r="K136" s="290"/>
      <c r="L136" s="290"/>
      <c r="M136" s="290"/>
      <c r="N136" s="232"/>
      <c r="O136" s="232"/>
      <c r="P136" s="232"/>
      <c r="Q136" s="232"/>
      <c r="R136" s="232"/>
      <c r="S136" s="232"/>
      <c r="T136" s="232"/>
      <c r="U136" s="232"/>
      <c r="V136" s="232">
        <f t="shared" si="83"/>
        <v>0</v>
      </c>
      <c r="W136" s="70">
        <f t="shared" si="84"/>
        <v>1500000</v>
      </c>
      <c r="X136" s="232">
        <f t="shared" si="85"/>
        <v>0</v>
      </c>
      <c r="Y136" s="232">
        <f t="shared" si="76"/>
        <v>100</v>
      </c>
      <c r="Z136" s="251"/>
      <c r="AA136" s="235"/>
      <c r="AB136" s="36"/>
      <c r="AC136" s="36"/>
      <c r="AD136" s="36"/>
      <c r="AE136" s="36"/>
      <c r="AF136" s="36"/>
      <c r="AG136" s="16"/>
      <c r="AH136" s="16"/>
      <c r="AI136" s="16"/>
      <c r="AJ136" s="16"/>
      <c r="AK136" s="16"/>
      <c r="AL136" s="16"/>
    </row>
    <row r="137" spans="1:38" ht="79.5" customHeight="1" x14ac:dyDescent="0.4">
      <c r="A137" s="247"/>
      <c r="B137" s="248">
        <v>3220</v>
      </c>
      <c r="C137" s="19" t="s">
        <v>137</v>
      </c>
      <c r="D137" s="203" t="s">
        <v>174</v>
      </c>
      <c r="E137" s="214">
        <v>100000</v>
      </c>
      <c r="F137" s="232"/>
      <c r="G137" s="232"/>
      <c r="H137" s="232">
        <v>100000</v>
      </c>
      <c r="I137" s="232"/>
      <c r="J137" s="70"/>
      <c r="K137" s="290"/>
      <c r="L137" s="290"/>
      <c r="M137" s="290"/>
      <c r="N137" s="232"/>
      <c r="O137" s="232"/>
      <c r="P137" s="232"/>
      <c r="Q137" s="232"/>
      <c r="R137" s="232"/>
      <c r="S137" s="232"/>
      <c r="T137" s="232"/>
      <c r="U137" s="232"/>
      <c r="V137" s="232">
        <f>I137+J137</f>
        <v>0</v>
      </c>
      <c r="W137" s="70">
        <f t="shared" si="84"/>
        <v>100000</v>
      </c>
      <c r="X137" s="232">
        <f t="shared" si="85"/>
        <v>0</v>
      </c>
      <c r="Y137" s="232">
        <f t="shared" si="76"/>
        <v>100</v>
      </c>
      <c r="Z137" s="251"/>
      <c r="AA137" s="235"/>
      <c r="AB137" s="36"/>
      <c r="AC137" s="36"/>
      <c r="AD137" s="36"/>
      <c r="AE137" s="36"/>
      <c r="AF137" s="36"/>
      <c r="AG137" s="16"/>
      <c r="AH137" s="16"/>
      <c r="AI137" s="16"/>
      <c r="AJ137" s="16"/>
      <c r="AK137" s="16"/>
      <c r="AL137" s="16"/>
    </row>
    <row r="138" spans="1:38" ht="132" customHeight="1" x14ac:dyDescent="0.4">
      <c r="A138" s="247"/>
      <c r="B138" s="248">
        <v>3220</v>
      </c>
      <c r="C138" s="19" t="s">
        <v>137</v>
      </c>
      <c r="D138" s="203" t="s">
        <v>175</v>
      </c>
      <c r="E138" s="214">
        <v>305000</v>
      </c>
      <c r="F138" s="232"/>
      <c r="G138" s="232"/>
      <c r="H138" s="232">
        <v>305000</v>
      </c>
      <c r="I138" s="232"/>
      <c r="J138" s="70"/>
      <c r="K138" s="290"/>
      <c r="L138" s="290"/>
      <c r="M138" s="290"/>
      <c r="N138" s="232"/>
      <c r="O138" s="232"/>
      <c r="P138" s="232"/>
      <c r="Q138" s="232"/>
      <c r="R138" s="232"/>
      <c r="S138" s="232"/>
      <c r="T138" s="232"/>
      <c r="U138" s="232"/>
      <c r="V138" s="232">
        <f t="shared" si="83"/>
        <v>0</v>
      </c>
      <c r="W138" s="70">
        <f t="shared" si="84"/>
        <v>305000</v>
      </c>
      <c r="X138" s="232">
        <f t="shared" si="85"/>
        <v>0</v>
      </c>
      <c r="Y138" s="232">
        <f t="shared" si="76"/>
        <v>100</v>
      </c>
      <c r="Z138" s="251"/>
      <c r="AA138" s="235"/>
      <c r="AB138" s="36"/>
      <c r="AC138" s="36"/>
      <c r="AD138" s="36"/>
      <c r="AE138" s="36"/>
      <c r="AF138" s="36"/>
      <c r="AG138" s="16"/>
      <c r="AH138" s="16"/>
      <c r="AI138" s="16"/>
      <c r="AJ138" s="16"/>
      <c r="AK138" s="16"/>
      <c r="AL138" s="16"/>
    </row>
    <row r="139" spans="1:38" ht="51" customHeight="1" x14ac:dyDescent="0.4">
      <c r="A139" s="238">
        <v>101</v>
      </c>
      <c r="B139" s="278"/>
      <c r="C139" s="56"/>
      <c r="D139" s="103" t="s">
        <v>146</v>
      </c>
      <c r="E139" s="62">
        <f>E14+E38+E64+E67+E86+E95+E119+E126</f>
        <v>86472815</v>
      </c>
      <c r="F139" s="62"/>
      <c r="G139" s="62"/>
      <c r="H139" s="62">
        <f t="shared" ref="H139:W139" si="86">H15+H18+H20+H25+H30+H32+H34+H36+H39+H44+H64+H67+H91+H93+H96+H101+H103+H108+H110+H112+H116+H120+H122+H126</f>
        <v>8993171.9800000004</v>
      </c>
      <c r="I139" s="62">
        <f t="shared" si="86"/>
        <v>1434619.04</v>
      </c>
      <c r="J139" s="62">
        <f t="shared" si="86"/>
        <v>0</v>
      </c>
      <c r="K139" s="62">
        <f t="shared" si="86"/>
        <v>0</v>
      </c>
      <c r="L139" s="62">
        <f t="shared" si="86"/>
        <v>0</v>
      </c>
      <c r="M139" s="62">
        <f t="shared" si="86"/>
        <v>0</v>
      </c>
      <c r="N139" s="62">
        <f t="shared" si="86"/>
        <v>0</v>
      </c>
      <c r="O139" s="62">
        <f t="shared" si="86"/>
        <v>0</v>
      </c>
      <c r="P139" s="62">
        <f t="shared" si="86"/>
        <v>0</v>
      </c>
      <c r="Q139" s="62">
        <f t="shared" si="86"/>
        <v>0</v>
      </c>
      <c r="R139" s="62">
        <f t="shared" si="86"/>
        <v>0</v>
      </c>
      <c r="S139" s="62">
        <f t="shared" si="86"/>
        <v>0</v>
      </c>
      <c r="T139" s="62">
        <f t="shared" si="86"/>
        <v>0</v>
      </c>
      <c r="U139" s="62">
        <f t="shared" si="86"/>
        <v>0</v>
      </c>
      <c r="V139" s="62">
        <f t="shared" si="86"/>
        <v>440925.06</v>
      </c>
      <c r="W139" s="62">
        <f t="shared" si="86"/>
        <v>8879071.9800000004</v>
      </c>
      <c r="X139" s="62">
        <f>E139-H139</f>
        <v>77479643.019999996</v>
      </c>
      <c r="Y139" s="232">
        <f>W139*100/E139</f>
        <v>10.268050114940747</v>
      </c>
      <c r="Z139" s="232">
        <f>Z13+Z38+Z64+Z86+Z95+Z119+Z126</f>
        <v>0</v>
      </c>
      <c r="AA139" s="337"/>
      <c r="AB139" s="337"/>
      <c r="AC139" s="337"/>
      <c r="AD139" s="337"/>
      <c r="AE139" s="337"/>
      <c r="AF139" s="337"/>
      <c r="AG139" s="16"/>
      <c r="AH139" s="16"/>
      <c r="AI139" s="16"/>
      <c r="AJ139" s="16"/>
      <c r="AK139" s="16"/>
      <c r="AL139" s="16"/>
    </row>
    <row r="140" spans="1:38" ht="42.75" customHeight="1" x14ac:dyDescent="0.35">
      <c r="A140" s="279">
        <v>102</v>
      </c>
      <c r="B140" s="280"/>
      <c r="C140" s="48"/>
      <c r="D140" s="191" t="s">
        <v>129</v>
      </c>
      <c r="E140" s="73"/>
      <c r="F140" s="73">
        <f>F14+F38+F64+F67+F86+F95+F119</f>
        <v>92431196</v>
      </c>
      <c r="G140" s="73">
        <f>G14+G38+G64+G67+G86+G95+G119</f>
        <v>83129801</v>
      </c>
      <c r="H140" s="73">
        <f t="shared" ref="H140:W140" si="87">H27+H31+H56+H80+H87+H98+H105+H124+H114</f>
        <v>7278395</v>
      </c>
      <c r="I140" s="73">
        <f t="shared" si="87"/>
        <v>4400</v>
      </c>
      <c r="J140" s="73">
        <f t="shared" si="87"/>
        <v>0</v>
      </c>
      <c r="K140" s="73">
        <f t="shared" si="87"/>
        <v>0</v>
      </c>
      <c r="L140" s="73">
        <f t="shared" si="87"/>
        <v>0</v>
      </c>
      <c r="M140" s="73">
        <f t="shared" si="87"/>
        <v>0</v>
      </c>
      <c r="N140" s="73">
        <f t="shared" si="87"/>
        <v>0</v>
      </c>
      <c r="O140" s="73">
        <f t="shared" si="87"/>
        <v>0</v>
      </c>
      <c r="P140" s="73">
        <f t="shared" si="87"/>
        <v>0</v>
      </c>
      <c r="Q140" s="73">
        <f t="shared" si="87"/>
        <v>0</v>
      </c>
      <c r="R140" s="73">
        <f t="shared" si="87"/>
        <v>0</v>
      </c>
      <c r="S140" s="73">
        <f t="shared" si="87"/>
        <v>0</v>
      </c>
      <c r="T140" s="73">
        <f t="shared" si="87"/>
        <v>0</v>
      </c>
      <c r="U140" s="73">
        <f t="shared" si="87"/>
        <v>0</v>
      </c>
      <c r="V140" s="73">
        <f t="shared" si="87"/>
        <v>21500</v>
      </c>
      <c r="W140" s="73">
        <f t="shared" si="87"/>
        <v>7278395</v>
      </c>
      <c r="X140" s="73">
        <f>F140-H140</f>
        <v>85152801</v>
      </c>
      <c r="Y140" s="232"/>
      <c r="Z140" s="251">
        <f>W140*100/F140</f>
        <v>7.8743923209648825</v>
      </c>
      <c r="AA140" s="337"/>
      <c r="AB140" s="337" t="s">
        <v>153</v>
      </c>
      <c r="AC140" s="337"/>
      <c r="AD140" s="337"/>
      <c r="AE140" s="337"/>
      <c r="AF140" s="337"/>
      <c r="AG140" s="16"/>
      <c r="AH140" s="16"/>
      <c r="AI140" s="16"/>
      <c r="AJ140" s="16"/>
      <c r="AK140" s="16"/>
      <c r="AL140" s="16"/>
    </row>
    <row r="141" spans="1:38" ht="42.75" customHeight="1" x14ac:dyDescent="0.35">
      <c r="A141" s="279">
        <v>103</v>
      </c>
      <c r="B141" s="280"/>
      <c r="C141" s="48"/>
      <c r="D141" s="191" t="s">
        <v>145</v>
      </c>
      <c r="E141" s="73"/>
      <c r="F141" s="73"/>
      <c r="G141" s="73">
        <f>G13</f>
        <v>3150000</v>
      </c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>
        <f>G141-H141</f>
        <v>3150000</v>
      </c>
      <c r="Y141" s="232"/>
      <c r="Z141" s="337"/>
      <c r="AA141" s="337"/>
      <c r="AB141" s="337"/>
      <c r="AC141" s="337"/>
      <c r="AD141" s="337"/>
      <c r="AE141" s="337"/>
      <c r="AF141" s="337"/>
      <c r="AG141" s="16"/>
      <c r="AH141" s="16"/>
      <c r="AI141" s="16"/>
      <c r="AJ141" s="16"/>
      <c r="AK141" s="16"/>
      <c r="AL141" s="16"/>
    </row>
    <row r="142" spans="1:38" ht="37.5" customHeight="1" x14ac:dyDescent="0.35">
      <c r="A142" s="281">
        <v>104</v>
      </c>
      <c r="B142" s="282"/>
      <c r="C142" s="192"/>
      <c r="D142" s="193" t="s">
        <v>142</v>
      </c>
      <c r="E142" s="194">
        <f>E139+F140+G141</f>
        <v>182054011</v>
      </c>
      <c r="F142" s="194"/>
      <c r="G142" s="194">
        <f>G140+G141</f>
        <v>86279801</v>
      </c>
      <c r="H142" s="194">
        <f>H139+H140</f>
        <v>16271566.98</v>
      </c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>
        <f>W139+W140</f>
        <v>16157466.98</v>
      </c>
      <c r="X142" s="194">
        <f>X139+X140+X141</f>
        <v>165782444.01999998</v>
      </c>
      <c r="Y142" s="232"/>
      <c r="Z142" s="337"/>
      <c r="AA142" s="337"/>
      <c r="AB142" s="337"/>
      <c r="AC142" s="337"/>
      <c r="AD142" s="337"/>
      <c r="AE142" s="337"/>
      <c r="AF142" s="337"/>
      <c r="AG142" s="16"/>
      <c r="AH142" s="16"/>
      <c r="AI142" s="16"/>
      <c r="AJ142" s="16"/>
      <c r="AK142" s="16"/>
      <c r="AL142" s="16"/>
    </row>
    <row r="143" spans="1:38" ht="37.5" hidden="1" customHeight="1" x14ac:dyDescent="0.4">
      <c r="A143" s="47"/>
      <c r="B143" s="100"/>
      <c r="C143" s="101"/>
      <c r="D143" s="102" t="s">
        <v>130</v>
      </c>
      <c r="E143" s="105"/>
      <c r="F143" s="105"/>
      <c r="G143" s="105"/>
      <c r="H143" s="105">
        <f t="shared" ref="H143:X143" si="88">H140-H144</f>
        <v>7278395</v>
      </c>
      <c r="I143" s="105">
        <f t="shared" si="88"/>
        <v>4400</v>
      </c>
      <c r="J143" s="105">
        <f t="shared" si="88"/>
        <v>0</v>
      </c>
      <c r="K143" s="105">
        <f t="shared" si="88"/>
        <v>0</v>
      </c>
      <c r="L143" s="105">
        <f t="shared" si="88"/>
        <v>0</v>
      </c>
      <c r="M143" s="105">
        <f t="shared" si="88"/>
        <v>0</v>
      </c>
      <c r="N143" s="105">
        <f t="shared" si="88"/>
        <v>0</v>
      </c>
      <c r="O143" s="105">
        <f t="shared" si="88"/>
        <v>0</v>
      </c>
      <c r="P143" s="105">
        <f t="shared" si="88"/>
        <v>0</v>
      </c>
      <c r="Q143" s="105">
        <f t="shared" si="88"/>
        <v>0</v>
      </c>
      <c r="R143" s="105">
        <f t="shared" si="88"/>
        <v>0</v>
      </c>
      <c r="S143" s="105">
        <f t="shared" si="88"/>
        <v>0</v>
      </c>
      <c r="T143" s="105">
        <f t="shared" si="88"/>
        <v>0</v>
      </c>
      <c r="U143" s="105">
        <f t="shared" si="88"/>
        <v>0</v>
      </c>
      <c r="V143" s="105">
        <f t="shared" si="88"/>
        <v>21500</v>
      </c>
      <c r="W143" s="105">
        <f t="shared" si="88"/>
        <v>7278395</v>
      </c>
      <c r="X143" s="105">
        <f t="shared" si="88"/>
        <v>85152801</v>
      </c>
      <c r="Y143" s="61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</row>
    <row r="144" spans="1:38" ht="49.5" hidden="1" customHeight="1" x14ac:dyDescent="0.35">
      <c r="A144" s="18"/>
      <c r="B144" s="338"/>
      <c r="C144" s="23"/>
      <c r="D144" s="97" t="s">
        <v>44</v>
      </c>
      <c r="E144" s="106">
        <f>E145+E146+E147+E148</f>
        <v>0</v>
      </c>
      <c r="F144" s="106"/>
      <c r="G144" s="106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8">
        <f>X145+X146+X147</f>
        <v>0</v>
      </c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</row>
    <row r="145" spans="1:38" ht="100.5" hidden="1" customHeight="1" x14ac:dyDescent="0.4">
      <c r="A145" s="18"/>
      <c r="B145" s="339"/>
      <c r="C145" s="288" t="s">
        <v>45</v>
      </c>
      <c r="D145" s="52" t="s">
        <v>36</v>
      </c>
      <c r="E145" s="107"/>
      <c r="F145" s="107"/>
      <c r="G145" s="107"/>
      <c r="H145" s="17"/>
      <c r="I145" s="17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61">
        <f>E145-H145</f>
        <v>0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</row>
    <row r="146" spans="1:38" ht="119.25" hidden="1" customHeight="1" x14ac:dyDescent="0.35">
      <c r="A146" s="18"/>
      <c r="B146" s="339"/>
      <c r="C146" s="288"/>
      <c r="D146" s="52"/>
      <c r="E146" s="106"/>
      <c r="F146" s="106"/>
      <c r="G146" s="106"/>
      <c r="H146" s="17"/>
      <c r="I146" s="17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</row>
    <row r="147" spans="1:38" ht="97.5" hidden="1" customHeight="1" x14ac:dyDescent="0.4">
      <c r="A147" s="18"/>
      <c r="B147" s="339"/>
      <c r="C147" s="288"/>
      <c r="D147" s="99"/>
      <c r="E147" s="107"/>
      <c r="F147" s="107"/>
      <c r="G147" s="107"/>
      <c r="H147" s="17"/>
      <c r="I147" s="17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</row>
    <row r="148" spans="1:38" ht="108.75" hidden="1" customHeight="1" x14ac:dyDescent="0.4">
      <c r="A148" s="18"/>
      <c r="B148" s="339"/>
      <c r="C148" s="288"/>
      <c r="D148" s="52"/>
      <c r="E148" s="107"/>
      <c r="F148" s="107"/>
      <c r="G148" s="107"/>
      <c r="H148" s="17"/>
      <c r="I148" s="17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</row>
    <row r="149" spans="1:38" ht="32.25" hidden="1" customHeight="1" x14ac:dyDescent="0.35">
      <c r="A149" s="18"/>
      <c r="B149" s="338"/>
      <c r="C149" s="340"/>
      <c r="D149" s="8"/>
      <c r="E149" s="106"/>
      <c r="F149" s="106"/>
      <c r="G149" s="106"/>
      <c r="H149" s="17"/>
      <c r="I149" s="17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</row>
    <row r="150" spans="1:38" ht="37.5" hidden="1" customHeight="1" x14ac:dyDescent="0.4">
      <c r="A150" s="18"/>
      <c r="B150" s="339"/>
      <c r="C150" s="341"/>
      <c r="D150" s="8"/>
      <c r="E150" s="107"/>
      <c r="F150" s="107"/>
      <c r="G150" s="107"/>
      <c r="H150" s="17"/>
      <c r="I150" s="17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</row>
    <row r="151" spans="1:38" ht="22.5" hidden="1" customHeight="1" x14ac:dyDescent="0.35">
      <c r="A151" s="18"/>
      <c r="B151" s="338"/>
      <c r="C151" s="340"/>
      <c r="D151" s="8"/>
      <c r="E151" s="106"/>
      <c r="F151" s="106"/>
      <c r="G151" s="106"/>
      <c r="H151" s="17"/>
      <c r="I151" s="17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</row>
    <row r="152" spans="1:38" ht="37.5" hidden="1" customHeight="1" x14ac:dyDescent="0.3">
      <c r="A152" s="18"/>
      <c r="B152" s="339"/>
      <c r="C152" s="341"/>
      <c r="D152" s="8"/>
      <c r="E152" s="10"/>
      <c r="F152" s="10"/>
      <c r="G152" s="10"/>
      <c r="H152" s="17"/>
      <c r="I152" s="17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</row>
    <row r="153" spans="1:38" ht="27.75" hidden="1" customHeight="1" x14ac:dyDescent="0.3">
      <c r="A153" s="18"/>
      <c r="B153" s="338"/>
      <c r="C153" s="342"/>
      <c r="D153" s="9"/>
      <c r="E153" s="12"/>
      <c r="F153" s="12"/>
      <c r="G153" s="12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</row>
    <row r="154" spans="1:38" ht="19.5" hidden="1" customHeight="1" x14ac:dyDescent="0.3">
      <c r="A154" s="18"/>
      <c r="B154" s="27"/>
      <c r="C154" s="23"/>
      <c r="D154" s="9"/>
      <c r="E154" s="12"/>
      <c r="F154" s="12"/>
      <c r="G154" s="12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</row>
    <row r="155" spans="1:38" ht="39.75" hidden="1" customHeight="1" x14ac:dyDescent="0.3">
      <c r="A155" s="18"/>
      <c r="B155" s="20"/>
      <c r="C155" s="21"/>
      <c r="D155" s="9"/>
      <c r="E155" s="10"/>
      <c r="F155" s="10"/>
      <c r="G155" s="10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</row>
    <row r="156" spans="1:38" ht="26.25" hidden="1" customHeight="1" x14ac:dyDescent="0.3">
      <c r="A156" s="18"/>
      <c r="B156" s="20"/>
      <c r="C156" s="19"/>
      <c r="D156" s="9"/>
      <c r="E156" s="10"/>
      <c r="F156" s="10"/>
      <c r="G156" s="10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</row>
    <row r="157" spans="1:38" ht="20.25" hidden="1" customHeight="1" x14ac:dyDescent="0.3">
      <c r="A157" s="18"/>
      <c r="B157" s="27"/>
      <c r="C157" s="23"/>
      <c r="D157" s="9"/>
      <c r="E157" s="12"/>
      <c r="F157" s="12"/>
      <c r="G157" s="12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</row>
    <row r="158" spans="1:38" ht="34.5" customHeight="1" x14ac:dyDescent="0.3">
      <c r="A158" s="18"/>
      <c r="B158" s="20"/>
      <c r="C158" s="21"/>
      <c r="D158" s="9"/>
      <c r="E158" s="10"/>
      <c r="F158" s="10"/>
      <c r="G158" s="10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 t="s">
        <v>152</v>
      </c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</row>
    <row r="159" spans="1:38" ht="21.75" customHeight="1" x14ac:dyDescent="0.3">
      <c r="A159" s="18"/>
      <c r="B159" s="20"/>
      <c r="C159" s="19"/>
      <c r="D159" s="9"/>
      <c r="E159" s="10"/>
      <c r="F159" s="10"/>
      <c r="G159" s="10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</row>
    <row r="160" spans="1:38" ht="19.5" customHeight="1" x14ac:dyDescent="0.3">
      <c r="A160" s="18"/>
      <c r="B160" s="27"/>
      <c r="C160" s="22"/>
      <c r="D160" s="9" t="s">
        <v>1</v>
      </c>
      <c r="E160" s="12"/>
      <c r="F160" s="12"/>
      <c r="G160" s="12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</row>
    <row r="161" spans="1:38" ht="21.75" customHeight="1" x14ac:dyDescent="0.3">
      <c r="A161" s="18"/>
      <c r="B161" s="20"/>
      <c r="C161" s="19"/>
      <c r="D161" s="9"/>
      <c r="E161" s="10"/>
      <c r="F161" s="10"/>
      <c r="G161" s="10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</row>
    <row r="162" spans="1:38" ht="21.75" customHeight="1" x14ac:dyDescent="0.3">
      <c r="A162" s="18"/>
      <c r="B162" s="338"/>
      <c r="C162" s="343"/>
      <c r="D162" s="9"/>
      <c r="E162" s="12"/>
      <c r="F162" s="12"/>
      <c r="G162" s="12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</row>
    <row r="163" spans="1:38" ht="21.75" customHeight="1" x14ac:dyDescent="0.3">
      <c r="A163" s="18"/>
      <c r="B163" s="339"/>
      <c r="C163" s="341"/>
      <c r="D163" s="9"/>
      <c r="E163" s="10"/>
      <c r="F163" s="10"/>
      <c r="G163" s="10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</row>
    <row r="164" spans="1:38" ht="32.25" customHeight="1" x14ac:dyDescent="0.3">
      <c r="A164" s="18"/>
      <c r="B164" s="344"/>
      <c r="C164" s="343"/>
      <c r="D164" s="9"/>
      <c r="E164" s="12"/>
      <c r="F164" s="12"/>
      <c r="G164" s="12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</row>
    <row r="165" spans="1:38" ht="22.5" customHeight="1" x14ac:dyDescent="0.3">
      <c r="A165" s="18"/>
      <c r="B165" s="344"/>
      <c r="C165" s="345"/>
      <c r="D165" s="9"/>
      <c r="E165" s="12"/>
      <c r="F165" s="12"/>
      <c r="G165" s="12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</row>
    <row r="166" spans="1:38" ht="22.5" customHeight="1" x14ac:dyDescent="0.3">
      <c r="A166" s="18"/>
      <c r="B166" s="346"/>
      <c r="C166" s="19"/>
      <c r="D166" s="9"/>
      <c r="E166" s="10"/>
      <c r="F166" s="10"/>
      <c r="G166" s="10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</row>
    <row r="167" spans="1:38" ht="33.75" customHeight="1" x14ac:dyDescent="0.3">
      <c r="A167" s="18"/>
      <c r="B167" s="347"/>
      <c r="C167" s="23"/>
      <c r="D167" s="9"/>
      <c r="E167" s="12"/>
      <c r="F167" s="12"/>
      <c r="G167" s="12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</row>
    <row r="168" spans="1:38" ht="20.25" x14ac:dyDescent="0.3">
      <c r="A168" s="18"/>
      <c r="B168" s="347"/>
      <c r="C168" s="348"/>
      <c r="D168" s="9"/>
      <c r="E168" s="12"/>
      <c r="F168" s="12"/>
      <c r="G168" s="12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</row>
    <row r="169" spans="1:38" ht="25.5" customHeight="1" x14ac:dyDescent="0.3">
      <c r="A169" s="18"/>
      <c r="B169" s="349"/>
      <c r="C169" s="350"/>
      <c r="D169" s="8"/>
      <c r="E169" s="10"/>
      <c r="F169" s="10"/>
      <c r="G169" s="10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</row>
    <row r="170" spans="1:38" ht="25.5" customHeight="1" x14ac:dyDescent="0.3">
      <c r="A170" s="18"/>
      <c r="B170" s="351"/>
      <c r="C170" s="348"/>
      <c r="D170" s="8"/>
      <c r="E170" s="12"/>
      <c r="F170" s="12"/>
      <c r="G170" s="12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</row>
    <row r="171" spans="1:38" ht="33" customHeight="1" x14ac:dyDescent="0.3">
      <c r="A171" s="18"/>
      <c r="B171" s="349"/>
      <c r="C171" s="341"/>
      <c r="D171" s="8"/>
      <c r="E171" s="10"/>
      <c r="F171" s="10"/>
      <c r="G171" s="10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</row>
    <row r="172" spans="1:38" ht="21" customHeight="1" x14ac:dyDescent="0.3">
      <c r="A172" s="18"/>
      <c r="B172" s="352"/>
      <c r="C172" s="19"/>
      <c r="D172" s="32"/>
      <c r="E172" s="10"/>
      <c r="F172" s="10"/>
      <c r="G172" s="10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</row>
    <row r="173" spans="1:38" ht="22.5" customHeight="1" x14ac:dyDescent="0.3">
      <c r="A173" s="18"/>
      <c r="B173" s="351"/>
      <c r="C173" s="340"/>
      <c r="D173" s="32"/>
      <c r="E173" s="12"/>
      <c r="F173" s="12"/>
      <c r="G173" s="12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1:38" ht="20.25" x14ac:dyDescent="0.3">
      <c r="A174" s="18"/>
      <c r="B174" s="349"/>
      <c r="C174" s="341"/>
      <c r="D174" s="13"/>
      <c r="E174" s="10"/>
      <c r="F174" s="10"/>
      <c r="G174" s="10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1:38" ht="36.75" customHeight="1" x14ac:dyDescent="0.3">
      <c r="A175" s="18"/>
      <c r="B175" s="338"/>
      <c r="C175" s="353"/>
      <c r="D175" s="13"/>
      <c r="E175" s="12"/>
      <c r="F175" s="12"/>
      <c r="G175" s="12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</row>
    <row r="176" spans="1:38" ht="23.25" customHeight="1" x14ac:dyDescent="0.3">
      <c r="A176" s="18"/>
      <c r="B176" s="354"/>
      <c r="C176" s="23"/>
      <c r="D176" s="13"/>
      <c r="E176" s="12"/>
      <c r="F176" s="12"/>
      <c r="G176" s="12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</row>
    <row r="177" spans="1:38" ht="31.5" customHeight="1" x14ac:dyDescent="0.3">
      <c r="A177" s="18"/>
      <c r="B177" s="339"/>
      <c r="C177" s="21"/>
      <c r="D177" s="13"/>
      <c r="E177" s="10"/>
      <c r="F177" s="10"/>
      <c r="G177" s="10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:38" ht="20.25" x14ac:dyDescent="0.3">
      <c r="A178" s="18"/>
      <c r="B178" s="349"/>
      <c r="C178" s="23"/>
      <c r="D178" s="31"/>
      <c r="E178" s="12"/>
      <c r="F178" s="12"/>
      <c r="G178" s="12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:38" ht="20.25" x14ac:dyDescent="0.3">
      <c r="A179" s="18"/>
      <c r="B179" s="349"/>
      <c r="C179" s="21"/>
      <c r="D179" s="31"/>
      <c r="E179" s="12"/>
      <c r="F179" s="355"/>
      <c r="G179" s="355"/>
      <c r="H179" s="28"/>
      <c r="I179" s="28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</row>
    <row r="180" spans="1:38" ht="15.75" x14ac:dyDescent="0.25">
      <c r="B180" s="356"/>
      <c r="C180" s="357"/>
      <c r="D180" s="358"/>
      <c r="E180" s="359"/>
      <c r="F180" s="359"/>
      <c r="G180" s="359"/>
    </row>
    <row r="181" spans="1:38" ht="15.75" x14ac:dyDescent="0.25">
      <c r="B181" s="356"/>
      <c r="C181" s="357"/>
      <c r="D181" s="358"/>
      <c r="E181" s="359"/>
      <c r="F181" s="359"/>
      <c r="G181" s="359"/>
    </row>
    <row r="182" spans="1:38" ht="20.25" x14ac:dyDescent="0.3">
      <c r="B182" s="356"/>
      <c r="C182" s="360"/>
      <c r="D182" s="361"/>
      <c r="E182" s="362"/>
      <c r="F182" s="362"/>
      <c r="G182" s="362"/>
    </row>
    <row r="183" spans="1:38" ht="18.75" x14ac:dyDescent="0.3">
      <c r="B183" s="5"/>
      <c r="C183" s="1"/>
      <c r="D183" s="1"/>
      <c r="E183" s="3"/>
      <c r="F183" s="3"/>
      <c r="G183" s="3"/>
    </row>
    <row r="184" spans="1:38" ht="18.75" x14ac:dyDescent="0.3">
      <c r="B184" s="5"/>
      <c r="C184" s="1"/>
      <c r="D184" s="1"/>
      <c r="E184" s="3"/>
      <c r="F184" s="3"/>
      <c r="G184" s="3"/>
    </row>
    <row r="185" spans="1:38" ht="18.75" x14ac:dyDescent="0.3">
      <c r="B185" s="5"/>
      <c r="C185" s="1"/>
      <c r="D185" s="1"/>
      <c r="E185" s="3"/>
      <c r="F185" s="3"/>
      <c r="G185" s="3"/>
    </row>
    <row r="186" spans="1:38" ht="18.75" x14ac:dyDescent="0.3">
      <c r="B186" s="5"/>
      <c r="C186" s="1"/>
      <c r="D186" s="1"/>
      <c r="E186" s="3"/>
      <c r="F186" s="3"/>
      <c r="G186" s="3"/>
    </row>
    <row r="187" spans="1:38" ht="18.75" x14ac:dyDescent="0.3">
      <c r="B187" s="5"/>
      <c r="C187" s="1"/>
      <c r="D187" s="1"/>
      <c r="E187" s="15"/>
      <c r="F187" s="15"/>
      <c r="G187" s="15"/>
    </row>
    <row r="188" spans="1:38" ht="18.75" x14ac:dyDescent="0.3">
      <c r="B188" s="5"/>
      <c r="C188" s="1"/>
      <c r="D188" s="1"/>
      <c r="E188" s="15"/>
      <c r="F188" s="15"/>
      <c r="G188" s="15"/>
    </row>
    <row r="189" spans="1:38" ht="18.75" x14ac:dyDescent="0.3">
      <c r="B189" s="5"/>
      <c r="C189" s="1"/>
      <c r="D189" s="1"/>
      <c r="E189" s="15"/>
      <c r="F189" s="15"/>
      <c r="G189" s="15"/>
    </row>
    <row r="190" spans="1:38" ht="18.75" x14ac:dyDescent="0.3">
      <c r="B190" s="5"/>
      <c r="C190" s="1"/>
      <c r="D190" s="1"/>
      <c r="E190" s="15"/>
      <c r="F190" s="15"/>
      <c r="G190" s="15"/>
    </row>
    <row r="191" spans="1:38" ht="18.75" x14ac:dyDescent="0.3">
      <c r="B191" s="5"/>
      <c r="C191" s="1"/>
      <c r="D191" s="1"/>
      <c r="E191" s="15"/>
      <c r="F191" s="15"/>
      <c r="G191" s="15"/>
    </row>
    <row r="192" spans="1:38" ht="18.75" x14ac:dyDescent="0.3">
      <c r="B192" s="5"/>
      <c r="C192" s="1"/>
      <c r="D192" s="1"/>
      <c r="E192" s="15"/>
      <c r="F192" s="15"/>
      <c r="G192" s="15"/>
    </row>
    <row r="193" spans="2:7" ht="18.75" x14ac:dyDescent="0.3">
      <c r="B193" s="5"/>
      <c r="C193" s="1"/>
      <c r="D193" s="1"/>
      <c r="E193" s="3"/>
      <c r="F193" s="3"/>
      <c r="G193" s="3"/>
    </row>
    <row r="194" spans="2:7" ht="18.75" x14ac:dyDescent="0.3">
      <c r="B194" s="5"/>
      <c r="C194" s="1"/>
      <c r="D194" s="1"/>
      <c r="E194" s="3"/>
      <c r="F194" s="3"/>
      <c r="G194" s="3"/>
    </row>
    <row r="195" spans="2:7" ht="18.75" x14ac:dyDescent="0.3">
      <c r="B195" s="5"/>
      <c r="C195" s="1"/>
      <c r="D195" s="1"/>
      <c r="E195" s="3"/>
      <c r="F195" s="3"/>
      <c r="G195" s="3"/>
    </row>
    <row r="196" spans="2:7" ht="18.75" x14ac:dyDescent="0.3">
      <c r="B196" s="5"/>
      <c r="C196" s="1"/>
      <c r="D196" s="1"/>
      <c r="E196" s="3"/>
      <c r="F196" s="3"/>
      <c r="G196" s="3"/>
    </row>
    <row r="197" spans="2:7" ht="18.75" x14ac:dyDescent="0.3">
      <c r="B197" s="5"/>
      <c r="C197" s="1"/>
      <c r="D197" s="1"/>
      <c r="E197" s="3"/>
      <c r="F197" s="3"/>
      <c r="G197" s="3"/>
    </row>
    <row r="198" spans="2:7" ht="18.75" x14ac:dyDescent="0.3">
      <c r="B198" s="5"/>
      <c r="C198" s="1"/>
      <c r="D198" s="1"/>
      <c r="E198" s="3"/>
      <c r="F198" s="3"/>
      <c r="G198" s="3"/>
    </row>
    <row r="199" spans="2:7" ht="18.75" x14ac:dyDescent="0.3">
      <c r="B199" s="5"/>
      <c r="C199" s="1"/>
      <c r="D199" s="1"/>
      <c r="E199" s="3"/>
      <c r="F199" s="3"/>
      <c r="G199" s="3"/>
    </row>
    <row r="200" spans="2:7" ht="18.75" x14ac:dyDescent="0.3">
      <c r="B200" s="5"/>
      <c r="C200" s="1"/>
      <c r="D200" s="1"/>
      <c r="E200" s="3"/>
      <c r="F200" s="3"/>
      <c r="G200" s="3"/>
    </row>
    <row r="201" spans="2:7" ht="18.75" x14ac:dyDescent="0.3">
      <c r="B201" s="5"/>
      <c r="C201" s="1"/>
      <c r="D201" s="1"/>
      <c r="E201" s="3"/>
      <c r="F201" s="3"/>
      <c r="G201" s="3"/>
    </row>
    <row r="202" spans="2:7" ht="18.75" x14ac:dyDescent="0.3">
      <c r="B202" s="5"/>
      <c r="C202" s="1"/>
      <c r="D202" s="1"/>
      <c r="E202" s="3"/>
      <c r="F202" s="3"/>
      <c r="G202" s="3"/>
    </row>
    <row r="203" spans="2:7" ht="18.75" x14ac:dyDescent="0.3">
      <c r="B203" s="5"/>
      <c r="C203" s="1"/>
      <c r="D203" s="1"/>
      <c r="E203" s="3"/>
      <c r="F203" s="3"/>
      <c r="G203" s="3"/>
    </row>
    <row r="204" spans="2:7" ht="18.75" x14ac:dyDescent="0.3">
      <c r="B204" s="5"/>
      <c r="C204" s="1"/>
      <c r="D204" s="1"/>
      <c r="E204" s="3"/>
      <c r="F204" s="3"/>
      <c r="G204" s="3"/>
    </row>
    <row r="205" spans="2:7" ht="18.75" x14ac:dyDescent="0.3">
      <c r="B205" s="5"/>
      <c r="C205" s="1"/>
      <c r="D205" s="1"/>
      <c r="E205" s="3"/>
      <c r="F205" s="3"/>
      <c r="G205" s="3"/>
    </row>
    <row r="206" spans="2:7" ht="18.75" x14ac:dyDescent="0.3">
      <c r="B206" s="5"/>
      <c r="C206" s="1"/>
      <c r="D206" s="1"/>
      <c r="E206" s="3"/>
      <c r="F206" s="3"/>
      <c r="G206" s="3"/>
    </row>
    <row r="207" spans="2:7" ht="18.75" x14ac:dyDescent="0.3">
      <c r="B207" s="5"/>
      <c r="C207" s="1"/>
      <c r="D207" s="1"/>
      <c r="E207" s="3"/>
      <c r="F207" s="3"/>
      <c r="G207" s="3"/>
    </row>
    <row r="208" spans="2:7" ht="18.75" x14ac:dyDescent="0.3">
      <c r="B208" s="5"/>
      <c r="C208" s="1"/>
      <c r="D208" s="1"/>
      <c r="E208" s="3"/>
      <c r="F208" s="3"/>
      <c r="G208" s="3"/>
    </row>
    <row r="209" spans="2:7" ht="18.75" x14ac:dyDescent="0.3">
      <c r="B209" s="5"/>
      <c r="C209" s="1"/>
      <c r="D209" s="1"/>
      <c r="E209" s="3"/>
      <c r="F209" s="3"/>
      <c r="G209" s="3"/>
    </row>
    <row r="210" spans="2:7" ht="18.75" x14ac:dyDescent="0.3">
      <c r="B210" s="5"/>
      <c r="C210" s="1"/>
      <c r="D210" s="1"/>
      <c r="E210" s="3"/>
      <c r="F210" s="3"/>
      <c r="G210" s="3"/>
    </row>
    <row r="211" spans="2:7" ht="18.75" x14ac:dyDescent="0.3">
      <c r="B211" s="5"/>
      <c r="C211" s="1"/>
      <c r="D211" s="1"/>
      <c r="E211" s="3"/>
      <c r="F211" s="3"/>
      <c r="G211" s="3"/>
    </row>
    <row r="212" spans="2:7" ht="18.75" x14ac:dyDescent="0.3">
      <c r="B212" s="5"/>
      <c r="C212" s="1"/>
      <c r="D212" s="1"/>
      <c r="E212" s="3"/>
      <c r="F212" s="3"/>
      <c r="G212" s="3"/>
    </row>
    <row r="213" spans="2:7" ht="18.75" x14ac:dyDescent="0.3">
      <c r="B213" s="5"/>
      <c r="C213" s="1"/>
      <c r="D213" s="1"/>
      <c r="E213" s="3"/>
      <c r="F213" s="3"/>
      <c r="G213" s="3"/>
    </row>
    <row r="214" spans="2:7" ht="18.75" x14ac:dyDescent="0.3">
      <c r="B214" s="5"/>
      <c r="C214" s="1"/>
      <c r="D214" s="1"/>
      <c r="E214" s="3"/>
      <c r="F214" s="3"/>
      <c r="G214" s="3"/>
    </row>
    <row r="215" spans="2:7" ht="18.75" x14ac:dyDescent="0.3">
      <c r="B215" s="5"/>
      <c r="C215" s="1"/>
      <c r="D215" s="1"/>
      <c r="E215" s="3"/>
      <c r="F215" s="3"/>
      <c r="G215" s="3"/>
    </row>
    <row r="216" spans="2:7" ht="18.75" x14ac:dyDescent="0.3">
      <c r="B216" s="5"/>
      <c r="C216" s="1"/>
      <c r="D216" s="1"/>
      <c r="E216" s="3"/>
      <c r="F216" s="3"/>
      <c r="G216" s="3"/>
    </row>
    <row r="217" spans="2:7" ht="18.75" x14ac:dyDescent="0.3">
      <c r="B217" s="5"/>
      <c r="C217" s="1"/>
      <c r="D217" s="1"/>
      <c r="E217" s="3"/>
      <c r="F217" s="3"/>
      <c r="G217" s="3"/>
    </row>
    <row r="218" spans="2:7" ht="18.75" x14ac:dyDescent="0.3">
      <c r="B218" s="5"/>
      <c r="C218" s="1"/>
      <c r="D218" s="1"/>
      <c r="E218" s="3"/>
      <c r="F218" s="3"/>
      <c r="G218" s="3"/>
    </row>
    <row r="219" spans="2:7" ht="18.75" x14ac:dyDescent="0.3">
      <c r="B219" s="5"/>
      <c r="C219" s="1"/>
      <c r="D219" s="1"/>
      <c r="E219" s="3"/>
      <c r="F219" s="3"/>
      <c r="G219" s="3"/>
    </row>
    <row r="220" spans="2:7" ht="18.75" x14ac:dyDescent="0.3">
      <c r="B220" s="5"/>
      <c r="C220" s="1"/>
      <c r="D220" s="1"/>
      <c r="E220" s="3"/>
      <c r="F220" s="3"/>
      <c r="G220" s="3"/>
    </row>
    <row r="221" spans="2:7" ht="18.75" x14ac:dyDescent="0.3">
      <c r="B221" s="5"/>
      <c r="C221" s="1"/>
      <c r="D221" s="1"/>
      <c r="E221" s="3"/>
      <c r="F221" s="3"/>
      <c r="G221" s="3"/>
    </row>
    <row r="222" spans="2:7" ht="18.75" x14ac:dyDescent="0.3">
      <c r="B222" s="5"/>
      <c r="C222" s="1"/>
      <c r="D222" s="1"/>
      <c r="E222" s="3"/>
      <c r="F222" s="3"/>
      <c r="G222" s="3"/>
    </row>
    <row r="223" spans="2:7" ht="18.75" x14ac:dyDescent="0.3">
      <c r="B223" s="5"/>
      <c r="C223" s="1"/>
      <c r="D223" s="1"/>
      <c r="E223" s="3"/>
      <c r="F223" s="3"/>
      <c r="G223" s="3"/>
    </row>
    <row r="224" spans="2:7" ht="18.75" x14ac:dyDescent="0.3">
      <c r="B224" s="5"/>
      <c r="C224" s="1"/>
      <c r="D224" s="1"/>
      <c r="E224" s="3"/>
      <c r="F224" s="3"/>
      <c r="G224" s="3"/>
    </row>
    <row r="225" spans="2:7" ht="18.75" x14ac:dyDescent="0.3">
      <c r="B225" s="5"/>
      <c r="C225" s="1"/>
      <c r="D225" s="1"/>
      <c r="E225" s="3"/>
      <c r="F225" s="3"/>
      <c r="G225" s="3"/>
    </row>
    <row r="226" spans="2:7" ht="18.75" x14ac:dyDescent="0.3">
      <c r="B226" s="5"/>
      <c r="C226" s="1"/>
      <c r="D226" s="1"/>
      <c r="E226" s="3"/>
      <c r="F226" s="3"/>
      <c r="G226" s="3"/>
    </row>
    <row r="227" spans="2:7" ht="18.75" x14ac:dyDescent="0.3">
      <c r="B227" s="5"/>
      <c r="C227" s="1"/>
      <c r="D227" s="1"/>
      <c r="E227" s="3"/>
      <c r="F227" s="3"/>
      <c r="G227" s="3"/>
    </row>
    <row r="228" spans="2:7" ht="18.75" x14ac:dyDescent="0.3">
      <c r="B228" s="5"/>
      <c r="C228" s="1"/>
      <c r="D228" s="1"/>
      <c r="E228" s="3"/>
      <c r="F228" s="3"/>
      <c r="G228" s="3"/>
    </row>
    <row r="229" spans="2:7" ht="18.75" x14ac:dyDescent="0.3">
      <c r="B229" s="5"/>
      <c r="C229" s="1"/>
      <c r="D229" s="1"/>
      <c r="E229" s="3"/>
      <c r="F229" s="3"/>
      <c r="G229" s="3"/>
    </row>
    <row r="230" spans="2:7" ht="18.75" x14ac:dyDescent="0.3">
      <c r="B230" s="5"/>
      <c r="C230" s="1"/>
      <c r="D230" s="1"/>
      <c r="E230" s="3"/>
      <c r="F230" s="3"/>
      <c r="G230" s="3"/>
    </row>
    <row r="231" spans="2:7" ht="18.75" x14ac:dyDescent="0.3">
      <c r="B231" s="5"/>
      <c r="C231" s="1"/>
      <c r="D231" s="1"/>
      <c r="E231" s="3"/>
      <c r="F231" s="3"/>
      <c r="G231" s="3"/>
    </row>
    <row r="232" spans="2:7" ht="18.75" x14ac:dyDescent="0.3">
      <c r="B232" s="5"/>
      <c r="C232" s="1"/>
      <c r="D232" s="1"/>
      <c r="E232" s="3"/>
      <c r="F232" s="3"/>
      <c r="G232" s="3"/>
    </row>
    <row r="233" spans="2:7" ht="18.75" x14ac:dyDescent="0.3">
      <c r="B233" s="5"/>
      <c r="C233" s="1"/>
      <c r="D233" s="1"/>
      <c r="E233" s="3"/>
      <c r="F233" s="3"/>
      <c r="G233" s="3"/>
    </row>
    <row r="234" spans="2:7" ht="18.75" x14ac:dyDescent="0.3">
      <c r="B234" s="5"/>
      <c r="C234" s="1"/>
      <c r="D234" s="1"/>
      <c r="E234" s="3"/>
      <c r="F234" s="3"/>
      <c r="G234" s="3"/>
    </row>
    <row r="235" spans="2:7" ht="18.75" x14ac:dyDescent="0.3">
      <c r="B235" s="5"/>
      <c r="C235" s="1"/>
      <c r="D235" s="1"/>
      <c r="E235" s="3"/>
      <c r="F235" s="3"/>
      <c r="G235" s="3"/>
    </row>
    <row r="236" spans="2:7" ht="18.75" x14ac:dyDescent="0.3">
      <c r="B236" s="5"/>
      <c r="C236" s="1"/>
      <c r="D236" s="1"/>
      <c r="E236" s="3"/>
      <c r="F236" s="3"/>
      <c r="G236" s="3"/>
    </row>
    <row r="237" spans="2:7" ht="18.75" x14ac:dyDescent="0.3">
      <c r="B237" s="5"/>
      <c r="C237" s="1"/>
      <c r="D237" s="1"/>
      <c r="E237" s="3"/>
      <c r="F237" s="3"/>
      <c r="G237" s="3"/>
    </row>
    <row r="238" spans="2:7" ht="18.75" x14ac:dyDescent="0.3">
      <c r="B238" s="5"/>
      <c r="C238" s="1"/>
      <c r="D238" s="1"/>
      <c r="E238" s="3"/>
      <c r="F238" s="3"/>
      <c r="G238" s="3"/>
    </row>
    <row r="239" spans="2:7" ht="18.75" x14ac:dyDescent="0.3">
      <c r="B239" s="5"/>
      <c r="C239" s="1"/>
      <c r="D239" s="1"/>
      <c r="E239" s="3"/>
      <c r="F239" s="3"/>
      <c r="G239" s="3"/>
    </row>
    <row r="240" spans="2:7" ht="18.75" x14ac:dyDescent="0.3">
      <c r="B240" s="5"/>
      <c r="C240" s="1"/>
      <c r="D240" s="1"/>
      <c r="E240" s="3"/>
      <c r="F240" s="3"/>
      <c r="G240" s="3"/>
    </row>
    <row r="241" spans="2:7" ht="18.75" x14ac:dyDescent="0.3">
      <c r="B241" s="5"/>
      <c r="C241" s="1"/>
      <c r="D241" s="1"/>
      <c r="E241" s="3"/>
      <c r="F241" s="3"/>
      <c r="G241" s="3"/>
    </row>
    <row r="242" spans="2:7" ht="18.75" x14ac:dyDescent="0.3">
      <c r="B242" s="5"/>
      <c r="C242" s="1"/>
      <c r="D242" s="1"/>
      <c r="E242" s="3"/>
      <c r="F242" s="3"/>
      <c r="G242" s="3"/>
    </row>
    <row r="243" spans="2:7" ht="18.75" x14ac:dyDescent="0.3">
      <c r="B243" s="5"/>
      <c r="C243" s="1"/>
      <c r="D243" s="1"/>
      <c r="E243" s="3"/>
      <c r="F243" s="3"/>
      <c r="G243" s="3"/>
    </row>
    <row r="244" spans="2:7" ht="18.75" x14ac:dyDescent="0.3">
      <c r="B244" s="5"/>
      <c r="C244" s="1"/>
      <c r="D244" s="1"/>
      <c r="E244" s="3"/>
      <c r="F244" s="3"/>
      <c r="G244" s="3"/>
    </row>
    <row r="245" spans="2:7" ht="18.75" x14ac:dyDescent="0.3">
      <c r="B245" s="5"/>
      <c r="C245" s="1"/>
      <c r="D245" s="1"/>
      <c r="E245" s="3"/>
      <c r="F245" s="3"/>
      <c r="G245" s="3"/>
    </row>
    <row r="246" spans="2:7" ht="18.75" x14ac:dyDescent="0.3">
      <c r="B246" s="5"/>
      <c r="C246" s="1"/>
      <c r="D246" s="1"/>
      <c r="E246" s="3"/>
      <c r="F246" s="3"/>
      <c r="G246" s="3"/>
    </row>
    <row r="247" spans="2:7" ht="18.75" x14ac:dyDescent="0.3">
      <c r="B247" s="5"/>
      <c r="C247" s="1"/>
      <c r="D247" s="1"/>
      <c r="E247" s="3"/>
      <c r="F247" s="3"/>
      <c r="G247" s="3"/>
    </row>
    <row r="248" spans="2:7" ht="18.75" x14ac:dyDescent="0.3">
      <c r="B248" s="5"/>
      <c r="C248" s="1"/>
      <c r="D248" s="1"/>
      <c r="E248" s="3"/>
      <c r="F248" s="3"/>
      <c r="G248" s="3"/>
    </row>
    <row r="249" spans="2:7" ht="18.75" x14ac:dyDescent="0.3">
      <c r="B249" s="5"/>
      <c r="C249" s="1"/>
      <c r="D249" s="1"/>
      <c r="E249" s="3"/>
      <c r="F249" s="3"/>
      <c r="G249" s="3"/>
    </row>
    <row r="250" spans="2:7" ht="18.75" x14ac:dyDescent="0.3">
      <c r="B250" s="5"/>
      <c r="C250" s="1"/>
      <c r="D250" s="1"/>
      <c r="E250" s="3"/>
      <c r="F250" s="3"/>
      <c r="G250" s="3"/>
    </row>
    <row r="251" spans="2:7" ht="18.75" x14ac:dyDescent="0.3">
      <c r="B251" s="5"/>
      <c r="C251" s="1"/>
      <c r="D251" s="1"/>
      <c r="E251" s="3"/>
      <c r="F251" s="3"/>
      <c r="G251" s="3"/>
    </row>
    <row r="252" spans="2:7" ht="18.75" x14ac:dyDescent="0.3">
      <c r="B252" s="5"/>
      <c r="C252" s="1"/>
      <c r="D252" s="1"/>
      <c r="E252" s="3"/>
      <c r="F252" s="3"/>
      <c r="G252" s="3"/>
    </row>
    <row r="253" spans="2:7" ht="18.75" x14ac:dyDescent="0.3">
      <c r="B253" s="5"/>
      <c r="C253" s="1"/>
      <c r="D253" s="1"/>
      <c r="E253" s="3"/>
      <c r="F253" s="3"/>
      <c r="G253" s="3"/>
    </row>
    <row r="254" spans="2:7" ht="18.75" x14ac:dyDescent="0.3">
      <c r="B254" s="5"/>
      <c r="C254" s="1"/>
      <c r="D254" s="1"/>
      <c r="E254" s="3"/>
      <c r="F254" s="3"/>
      <c r="G254" s="3"/>
    </row>
    <row r="255" spans="2:7" ht="18.75" x14ac:dyDescent="0.3">
      <c r="B255" s="5"/>
      <c r="C255" s="1"/>
      <c r="D255" s="1"/>
      <c r="E255" s="3"/>
      <c r="F255" s="3"/>
      <c r="G255" s="3"/>
    </row>
    <row r="256" spans="2:7" ht="18.75" x14ac:dyDescent="0.3">
      <c r="B256" s="5"/>
      <c r="C256" s="1"/>
      <c r="D256" s="1"/>
      <c r="E256" s="3"/>
      <c r="F256" s="3"/>
      <c r="G256" s="3"/>
    </row>
    <row r="257" spans="2:7" ht="18.75" x14ac:dyDescent="0.3">
      <c r="B257" s="5"/>
      <c r="C257" s="1"/>
      <c r="D257" s="1"/>
      <c r="E257" s="3"/>
      <c r="F257" s="3"/>
      <c r="G257" s="3"/>
    </row>
    <row r="258" spans="2:7" ht="18.75" x14ac:dyDescent="0.3">
      <c r="B258" s="5"/>
      <c r="C258" s="1"/>
      <c r="D258" s="1"/>
      <c r="E258" s="3"/>
      <c r="F258" s="3"/>
      <c r="G258" s="3"/>
    </row>
    <row r="259" spans="2:7" ht="18.75" x14ac:dyDescent="0.3">
      <c r="B259" s="5"/>
      <c r="C259" s="1"/>
      <c r="D259" s="1"/>
      <c r="E259" s="3"/>
      <c r="F259" s="3"/>
      <c r="G259" s="3"/>
    </row>
    <row r="260" spans="2:7" ht="18.75" x14ac:dyDescent="0.3">
      <c r="B260" s="5"/>
      <c r="C260" s="1"/>
      <c r="D260" s="1"/>
      <c r="E260" s="3"/>
      <c r="F260" s="3"/>
      <c r="G260" s="3"/>
    </row>
    <row r="261" spans="2:7" ht="18.75" x14ac:dyDescent="0.3">
      <c r="B261" s="5"/>
      <c r="C261" s="1"/>
      <c r="D261" s="1"/>
      <c r="E261" s="3"/>
      <c r="F261" s="3"/>
      <c r="G261" s="3"/>
    </row>
    <row r="262" spans="2:7" ht="18.75" x14ac:dyDescent="0.3">
      <c r="B262" s="5"/>
      <c r="C262" s="1"/>
      <c r="D262" s="1"/>
      <c r="E262" s="3"/>
      <c r="F262" s="3"/>
      <c r="G262" s="3"/>
    </row>
    <row r="263" spans="2:7" ht="18.75" x14ac:dyDescent="0.3">
      <c r="B263" s="5"/>
      <c r="C263" s="1"/>
      <c r="D263" s="1"/>
      <c r="E263" s="3"/>
      <c r="F263" s="3"/>
      <c r="G263" s="3"/>
    </row>
    <row r="264" spans="2:7" ht="18.75" x14ac:dyDescent="0.3">
      <c r="B264" s="5"/>
      <c r="C264" s="1"/>
      <c r="D264" s="1"/>
      <c r="E264" s="3"/>
      <c r="F264" s="3"/>
      <c r="G264" s="3"/>
    </row>
    <row r="265" spans="2:7" ht="18.75" x14ac:dyDescent="0.3">
      <c r="B265" s="5"/>
      <c r="C265" s="1"/>
      <c r="D265" s="1"/>
      <c r="E265" s="3"/>
      <c r="F265" s="3"/>
      <c r="G265" s="3"/>
    </row>
    <row r="266" spans="2:7" ht="18.75" x14ac:dyDescent="0.3">
      <c r="B266" s="5"/>
      <c r="C266" s="1"/>
      <c r="D266" s="1"/>
      <c r="E266" s="3"/>
      <c r="F266" s="3"/>
      <c r="G266" s="3"/>
    </row>
    <row r="267" spans="2:7" ht="18.75" x14ac:dyDescent="0.3">
      <c r="B267" s="5"/>
      <c r="C267" s="1"/>
      <c r="D267" s="1"/>
      <c r="E267" s="3"/>
      <c r="F267" s="3"/>
      <c r="G267" s="3"/>
    </row>
    <row r="268" spans="2:7" ht="18.75" x14ac:dyDescent="0.3">
      <c r="B268" s="5"/>
      <c r="C268" s="1"/>
      <c r="D268" s="1"/>
      <c r="E268" s="3"/>
      <c r="F268" s="3"/>
      <c r="G268" s="3"/>
    </row>
    <row r="269" spans="2:7" ht="18.75" x14ac:dyDescent="0.3">
      <c r="B269" s="5"/>
      <c r="C269" s="1"/>
      <c r="D269" s="1"/>
      <c r="E269" s="3"/>
      <c r="F269" s="3"/>
      <c r="G269" s="3"/>
    </row>
    <row r="270" spans="2:7" ht="18.75" x14ac:dyDescent="0.3">
      <c r="B270" s="5"/>
      <c r="C270" s="1"/>
      <c r="D270" s="1"/>
      <c r="E270" s="3"/>
      <c r="F270" s="3"/>
      <c r="G270" s="3"/>
    </row>
    <row r="271" spans="2:7" ht="18.75" x14ac:dyDescent="0.3">
      <c r="B271" s="5"/>
      <c r="C271" s="1"/>
      <c r="D271" s="1"/>
      <c r="E271" s="3"/>
      <c r="F271" s="3"/>
      <c r="G271" s="3"/>
    </row>
    <row r="272" spans="2:7" ht="18.75" x14ac:dyDescent="0.3">
      <c r="B272" s="5"/>
      <c r="C272" s="1"/>
      <c r="D272" s="1"/>
      <c r="E272" s="3"/>
      <c r="F272" s="3"/>
      <c r="G272" s="3"/>
    </row>
    <row r="273" spans="2:7" ht="18.75" x14ac:dyDescent="0.3">
      <c r="B273" s="5"/>
      <c r="C273" s="1"/>
      <c r="D273" s="1"/>
      <c r="E273" s="3"/>
      <c r="F273" s="3"/>
      <c r="G273" s="3"/>
    </row>
    <row r="274" spans="2:7" ht="18.75" x14ac:dyDescent="0.3">
      <c r="B274" s="5"/>
      <c r="C274" s="1"/>
      <c r="D274" s="1"/>
      <c r="E274" s="3"/>
      <c r="F274" s="3"/>
      <c r="G274" s="3"/>
    </row>
    <row r="275" spans="2:7" ht="18.75" x14ac:dyDescent="0.3">
      <c r="B275" s="5"/>
      <c r="C275" s="1"/>
      <c r="D275" s="1"/>
      <c r="E275" s="3"/>
      <c r="F275" s="3"/>
      <c r="G275" s="3"/>
    </row>
    <row r="276" spans="2:7" ht="18.75" x14ac:dyDescent="0.3">
      <c r="B276" s="5"/>
      <c r="C276" s="1"/>
      <c r="D276" s="1"/>
      <c r="E276" s="3"/>
      <c r="F276" s="3"/>
      <c r="G276" s="3"/>
    </row>
    <row r="277" spans="2:7" ht="18.75" x14ac:dyDescent="0.3">
      <c r="B277" s="5"/>
      <c r="C277" s="1"/>
      <c r="D277" s="1"/>
      <c r="E277" s="3"/>
      <c r="F277" s="3"/>
      <c r="G277" s="3"/>
    </row>
    <row r="278" spans="2:7" ht="18.75" x14ac:dyDescent="0.3">
      <c r="B278" s="5"/>
      <c r="C278" s="1"/>
      <c r="D278" s="1"/>
      <c r="E278" s="3"/>
      <c r="F278" s="3"/>
      <c r="G278" s="3"/>
    </row>
    <row r="279" spans="2:7" ht="18.75" x14ac:dyDescent="0.3">
      <c r="B279" s="5"/>
      <c r="C279" s="1"/>
      <c r="D279" s="1"/>
      <c r="E279" s="3"/>
      <c r="F279" s="3"/>
      <c r="G279" s="3"/>
    </row>
    <row r="280" spans="2:7" ht="18.75" x14ac:dyDescent="0.3">
      <c r="B280" s="5"/>
      <c r="C280" s="1"/>
      <c r="D280" s="1"/>
      <c r="E280" s="3"/>
      <c r="F280" s="3"/>
      <c r="G280" s="3"/>
    </row>
    <row r="281" spans="2:7" ht="18.75" x14ac:dyDescent="0.3">
      <c r="B281" s="5"/>
      <c r="C281" s="1"/>
      <c r="D281" s="1"/>
      <c r="E281" s="3"/>
      <c r="F281" s="3"/>
      <c r="G281" s="3"/>
    </row>
    <row r="282" spans="2:7" ht="18.75" x14ac:dyDescent="0.3">
      <c r="B282" s="5"/>
      <c r="C282" s="1"/>
      <c r="D282" s="1"/>
      <c r="E282" s="3"/>
      <c r="F282" s="3"/>
      <c r="G282" s="3"/>
    </row>
    <row r="283" spans="2:7" ht="18.75" x14ac:dyDescent="0.3">
      <c r="B283" s="5"/>
      <c r="C283" s="1"/>
      <c r="D283" s="1"/>
      <c r="E283" s="3"/>
      <c r="F283" s="3"/>
      <c r="G283" s="3"/>
    </row>
    <row r="284" spans="2:7" ht="18.75" x14ac:dyDescent="0.3">
      <c r="B284" s="5"/>
      <c r="C284" s="1"/>
      <c r="D284" s="1"/>
      <c r="E284" s="3"/>
      <c r="F284" s="3"/>
      <c r="G284" s="3"/>
    </row>
    <row r="285" spans="2:7" ht="18.75" x14ac:dyDescent="0.3">
      <c r="B285" s="5"/>
      <c r="C285" s="1"/>
      <c r="D285" s="1"/>
      <c r="E285" s="3"/>
      <c r="F285" s="3"/>
      <c r="G285" s="3"/>
    </row>
    <row r="286" spans="2:7" ht="18.75" x14ac:dyDescent="0.3">
      <c r="B286" s="5"/>
      <c r="C286" s="1"/>
      <c r="D286" s="1"/>
      <c r="E286" s="3"/>
      <c r="F286" s="3"/>
      <c r="G286" s="3"/>
    </row>
    <row r="287" spans="2:7" ht="18.75" x14ac:dyDescent="0.3">
      <c r="B287" s="5"/>
      <c r="C287" s="1"/>
      <c r="D287" s="1"/>
      <c r="E287" s="3"/>
      <c r="F287" s="3"/>
      <c r="G287" s="3"/>
    </row>
    <row r="288" spans="2:7" ht="18.75" x14ac:dyDescent="0.3">
      <c r="B288" s="5"/>
      <c r="C288" s="1"/>
      <c r="D288" s="1"/>
      <c r="E288" s="3"/>
      <c r="F288" s="3"/>
      <c r="G288" s="3"/>
    </row>
    <row r="289" spans="2:7" ht="18.75" x14ac:dyDescent="0.3">
      <c r="B289" s="5"/>
      <c r="C289" s="1"/>
      <c r="D289" s="1"/>
      <c r="E289" s="3"/>
      <c r="F289" s="3"/>
      <c r="G289" s="3"/>
    </row>
    <row r="290" spans="2:7" ht="18.75" x14ac:dyDescent="0.3">
      <c r="B290" s="5"/>
      <c r="C290" s="1"/>
      <c r="D290" s="1"/>
      <c r="E290" s="3"/>
      <c r="F290" s="3"/>
      <c r="G290" s="3"/>
    </row>
    <row r="291" spans="2:7" ht="18.75" x14ac:dyDescent="0.3">
      <c r="B291" s="5"/>
      <c r="C291" s="1"/>
      <c r="D291" s="1"/>
      <c r="E291" s="3"/>
      <c r="F291" s="3"/>
      <c r="G291" s="3"/>
    </row>
    <row r="292" spans="2:7" ht="18.75" x14ac:dyDescent="0.3">
      <c r="B292" s="5"/>
      <c r="C292" s="1"/>
      <c r="D292" s="1"/>
      <c r="E292" s="3"/>
      <c r="F292" s="3"/>
      <c r="G292" s="3"/>
    </row>
    <row r="293" spans="2:7" ht="18.75" x14ac:dyDescent="0.3">
      <c r="B293" s="5"/>
      <c r="C293" s="1"/>
      <c r="D293" s="1"/>
      <c r="E293" s="3"/>
      <c r="F293" s="3"/>
      <c r="G293" s="3"/>
    </row>
    <row r="294" spans="2:7" ht="18.75" x14ac:dyDescent="0.3">
      <c r="B294" s="5"/>
      <c r="C294" s="1"/>
      <c r="D294" s="1"/>
      <c r="E294" s="3"/>
      <c r="F294" s="3"/>
      <c r="G294" s="3"/>
    </row>
    <row r="295" spans="2:7" ht="18.75" x14ac:dyDescent="0.3">
      <c r="B295" s="5"/>
      <c r="C295" s="1"/>
      <c r="D295" s="1"/>
      <c r="E295" s="3"/>
      <c r="F295" s="3"/>
      <c r="G295" s="3"/>
    </row>
    <row r="296" spans="2:7" ht="18.75" x14ac:dyDescent="0.3">
      <c r="B296" s="5"/>
      <c r="C296" s="1"/>
      <c r="D296" s="1"/>
      <c r="E296" s="3"/>
      <c r="F296" s="3"/>
      <c r="G296" s="3"/>
    </row>
    <row r="297" spans="2:7" ht="18.75" x14ac:dyDescent="0.3">
      <c r="B297" s="5"/>
      <c r="C297" s="1"/>
      <c r="D297" s="1"/>
      <c r="E297" s="3"/>
      <c r="F297" s="3"/>
      <c r="G297" s="3"/>
    </row>
    <row r="298" spans="2:7" ht="18.75" x14ac:dyDescent="0.3">
      <c r="B298" s="5"/>
      <c r="C298" s="1"/>
      <c r="D298" s="1"/>
      <c r="E298" s="3"/>
      <c r="F298" s="3"/>
      <c r="G298" s="3"/>
    </row>
    <row r="299" spans="2:7" ht="18.75" x14ac:dyDescent="0.3">
      <c r="B299" s="5"/>
      <c r="C299" s="1"/>
      <c r="D299" s="1"/>
      <c r="E299" s="3"/>
      <c r="F299" s="3"/>
      <c r="G299" s="3"/>
    </row>
    <row r="300" spans="2:7" ht="18.75" x14ac:dyDescent="0.3">
      <c r="B300" s="5"/>
      <c r="C300" s="1"/>
      <c r="D300" s="1"/>
      <c r="E300" s="3"/>
      <c r="F300" s="3"/>
      <c r="G300" s="3"/>
    </row>
    <row r="301" spans="2:7" ht="18.75" x14ac:dyDescent="0.3">
      <c r="B301" s="5"/>
      <c r="C301" s="1"/>
      <c r="D301" s="1"/>
      <c r="E301" s="3"/>
      <c r="F301" s="3"/>
      <c r="G301" s="3"/>
    </row>
    <row r="302" spans="2:7" ht="18.75" x14ac:dyDescent="0.3">
      <c r="B302" s="5"/>
      <c r="C302" s="1"/>
      <c r="D302" s="1"/>
      <c r="E302" s="3"/>
      <c r="F302" s="3"/>
      <c r="G302" s="3"/>
    </row>
    <row r="303" spans="2:7" ht="18.75" x14ac:dyDescent="0.3">
      <c r="B303" s="5"/>
      <c r="C303" s="1"/>
      <c r="D303" s="1"/>
      <c r="E303" s="3"/>
      <c r="F303" s="3"/>
      <c r="G303" s="3"/>
    </row>
    <row r="304" spans="2:7" ht="18.75" x14ac:dyDescent="0.3">
      <c r="B304" s="5"/>
      <c r="C304" s="1"/>
      <c r="D304" s="1"/>
      <c r="E304" s="3"/>
      <c r="F304" s="3"/>
      <c r="G304" s="3"/>
    </row>
    <row r="305" spans="2:7" ht="18.75" x14ac:dyDescent="0.3">
      <c r="B305" s="5"/>
      <c r="C305" s="1"/>
      <c r="D305" s="1"/>
      <c r="E305" s="3"/>
      <c r="F305" s="3"/>
      <c r="G305" s="3"/>
    </row>
    <row r="306" spans="2:7" ht="18.75" x14ac:dyDescent="0.3">
      <c r="B306" s="5"/>
      <c r="C306" s="1"/>
      <c r="D306" s="1"/>
      <c r="E306" s="3"/>
      <c r="F306" s="3"/>
      <c r="G306" s="3"/>
    </row>
    <row r="307" spans="2:7" ht="18.75" x14ac:dyDescent="0.3">
      <c r="B307" s="5"/>
      <c r="C307" s="1"/>
      <c r="D307" s="1"/>
      <c r="E307" s="3"/>
      <c r="F307" s="3"/>
      <c r="G307" s="3"/>
    </row>
    <row r="308" spans="2:7" ht="18.75" x14ac:dyDescent="0.3">
      <c r="B308" s="5"/>
      <c r="C308" s="1"/>
      <c r="D308" s="1"/>
      <c r="E308" s="3"/>
      <c r="F308" s="3"/>
      <c r="G308" s="3"/>
    </row>
    <row r="309" spans="2:7" ht="18.75" x14ac:dyDescent="0.3">
      <c r="B309" s="5"/>
      <c r="C309" s="1"/>
      <c r="D309" s="1"/>
      <c r="E309" s="3"/>
      <c r="F309" s="3"/>
      <c r="G309" s="3"/>
    </row>
    <row r="310" spans="2:7" ht="18.75" x14ac:dyDescent="0.3">
      <c r="B310" s="5"/>
      <c r="C310" s="1"/>
      <c r="D310" s="1"/>
      <c r="E310" s="3"/>
      <c r="F310" s="3"/>
      <c r="G310" s="3"/>
    </row>
    <row r="311" spans="2:7" ht="18.75" x14ac:dyDescent="0.3">
      <c r="B311" s="5"/>
      <c r="C311" s="1"/>
      <c r="D311" s="1"/>
      <c r="E311" s="3"/>
      <c r="F311" s="3"/>
      <c r="G311" s="3"/>
    </row>
    <row r="312" spans="2:7" ht="18.75" x14ac:dyDescent="0.3">
      <c r="B312" s="5"/>
      <c r="C312" s="1"/>
      <c r="D312" s="1"/>
      <c r="E312" s="3"/>
      <c r="F312" s="3"/>
      <c r="G312" s="3"/>
    </row>
    <row r="313" spans="2:7" ht="18.75" x14ac:dyDescent="0.3">
      <c r="B313" s="5"/>
      <c r="C313" s="1"/>
      <c r="D313" s="1"/>
      <c r="E313" s="3"/>
      <c r="F313" s="3"/>
      <c r="G313" s="3"/>
    </row>
    <row r="314" spans="2:7" ht="18.75" x14ac:dyDescent="0.3">
      <c r="B314" s="5"/>
      <c r="C314" s="1"/>
      <c r="D314" s="1"/>
      <c r="E314" s="3"/>
      <c r="F314" s="3"/>
      <c r="G314" s="3"/>
    </row>
    <row r="315" spans="2:7" ht="18.75" x14ac:dyDescent="0.3">
      <c r="B315" s="5"/>
      <c r="C315" s="1"/>
      <c r="D315" s="1"/>
      <c r="E315" s="3"/>
      <c r="F315" s="3"/>
      <c r="G315" s="3"/>
    </row>
    <row r="316" spans="2:7" ht="18.75" x14ac:dyDescent="0.3">
      <c r="B316" s="5"/>
      <c r="C316" s="1"/>
      <c r="D316" s="1"/>
      <c r="E316" s="3"/>
      <c r="F316" s="3"/>
      <c r="G316" s="3"/>
    </row>
    <row r="317" spans="2:7" ht="18.75" x14ac:dyDescent="0.3">
      <c r="B317" s="5"/>
      <c r="C317" s="1"/>
      <c r="D317" s="1"/>
      <c r="E317" s="3"/>
      <c r="F317" s="3"/>
      <c r="G317" s="3"/>
    </row>
    <row r="318" spans="2:7" ht="18.75" x14ac:dyDescent="0.3">
      <c r="B318" s="5"/>
      <c r="C318" s="1"/>
      <c r="D318" s="1"/>
      <c r="E318" s="3"/>
      <c r="F318" s="3"/>
      <c r="G318" s="3"/>
    </row>
    <row r="319" spans="2:7" ht="18.75" x14ac:dyDescent="0.3">
      <c r="B319" s="5"/>
      <c r="C319" s="1"/>
      <c r="D319" s="1"/>
      <c r="E319" s="3"/>
      <c r="F319" s="3"/>
      <c r="G319" s="3"/>
    </row>
    <row r="320" spans="2:7" ht="18.75" x14ac:dyDescent="0.3">
      <c r="B320" s="5"/>
      <c r="C320" s="1"/>
      <c r="D320" s="1"/>
      <c r="E320" s="3"/>
      <c r="F320" s="3"/>
      <c r="G320" s="3"/>
    </row>
    <row r="321" spans="2:7" ht="18.75" x14ac:dyDescent="0.3">
      <c r="B321" s="5"/>
      <c r="C321" s="1"/>
      <c r="D321" s="1"/>
      <c r="E321" s="3"/>
      <c r="F321" s="3"/>
      <c r="G321" s="3"/>
    </row>
    <row r="322" spans="2:7" ht="18.75" x14ac:dyDescent="0.3">
      <c r="B322" s="5"/>
      <c r="C322" s="1"/>
      <c r="D322" s="1"/>
      <c r="E322" s="3"/>
      <c r="F322" s="3"/>
      <c r="G322" s="3"/>
    </row>
    <row r="323" spans="2:7" ht="18.75" x14ac:dyDescent="0.3">
      <c r="B323" s="5"/>
      <c r="C323" s="1"/>
      <c r="D323" s="1"/>
      <c r="E323" s="3"/>
      <c r="F323" s="3"/>
      <c r="G323" s="3"/>
    </row>
    <row r="324" spans="2:7" ht="18.75" x14ac:dyDescent="0.3">
      <c r="B324" s="5"/>
      <c r="C324" s="1"/>
      <c r="D324" s="1"/>
      <c r="E324" s="3"/>
      <c r="F324" s="3"/>
      <c r="G324" s="3"/>
    </row>
    <row r="325" spans="2:7" ht="18.75" x14ac:dyDescent="0.3">
      <c r="B325" s="5"/>
      <c r="C325" s="1"/>
      <c r="D325" s="1"/>
      <c r="E325" s="3"/>
      <c r="F325" s="3"/>
      <c r="G325" s="3"/>
    </row>
    <row r="326" spans="2:7" ht="18.75" x14ac:dyDescent="0.3">
      <c r="B326" s="5"/>
      <c r="C326" s="1"/>
      <c r="D326" s="1"/>
      <c r="E326" s="3"/>
      <c r="F326" s="3"/>
      <c r="G326" s="3"/>
    </row>
    <row r="327" spans="2:7" ht="18.75" x14ac:dyDescent="0.3">
      <c r="B327" s="5"/>
      <c r="C327" s="1"/>
      <c r="D327" s="1"/>
      <c r="E327" s="3"/>
      <c r="F327" s="3"/>
      <c r="G327" s="3"/>
    </row>
    <row r="328" spans="2:7" ht="18.75" x14ac:dyDescent="0.3">
      <c r="B328" s="5"/>
      <c r="C328" s="1"/>
      <c r="D328" s="1"/>
      <c r="E328" s="3"/>
      <c r="F328" s="3"/>
      <c r="G328" s="3"/>
    </row>
    <row r="329" spans="2:7" ht="18.75" x14ac:dyDescent="0.3">
      <c r="B329" s="5"/>
      <c r="C329" s="1"/>
      <c r="D329" s="1"/>
      <c r="E329" s="3"/>
      <c r="F329" s="3"/>
      <c r="G329" s="3"/>
    </row>
    <row r="330" spans="2:7" ht="18.75" x14ac:dyDescent="0.3">
      <c r="B330" s="5"/>
      <c r="C330" s="1"/>
      <c r="D330" s="1"/>
      <c r="E330" s="3"/>
      <c r="F330" s="3"/>
      <c r="G330" s="3"/>
    </row>
    <row r="331" spans="2:7" ht="18.75" x14ac:dyDescent="0.3">
      <c r="B331" s="5"/>
      <c r="C331" s="1"/>
      <c r="D331" s="1"/>
      <c r="E331" s="3"/>
      <c r="F331" s="3"/>
      <c r="G331" s="3"/>
    </row>
    <row r="332" spans="2:7" ht="18.75" x14ac:dyDescent="0.3">
      <c r="B332" s="5"/>
      <c r="C332" s="1"/>
      <c r="D332" s="1"/>
      <c r="E332" s="3"/>
      <c r="F332" s="3"/>
      <c r="G332" s="3"/>
    </row>
    <row r="333" spans="2:7" ht="18.75" x14ac:dyDescent="0.3">
      <c r="B333" s="5"/>
      <c r="C333" s="1"/>
      <c r="D333" s="1"/>
      <c r="E333" s="3"/>
      <c r="F333" s="3"/>
      <c r="G333" s="3"/>
    </row>
    <row r="334" spans="2:7" ht="18.75" x14ac:dyDescent="0.3">
      <c r="B334" s="5"/>
      <c r="C334" s="1"/>
      <c r="D334" s="1"/>
      <c r="E334" s="3"/>
      <c r="F334" s="3"/>
      <c r="G334" s="3"/>
    </row>
    <row r="335" spans="2:7" ht="18.75" x14ac:dyDescent="0.3">
      <c r="B335" s="5"/>
      <c r="C335" s="1"/>
      <c r="D335" s="1"/>
      <c r="E335" s="3"/>
      <c r="F335" s="3"/>
      <c r="G335" s="3"/>
    </row>
    <row r="336" spans="2:7" ht="18.75" x14ac:dyDescent="0.3">
      <c r="B336" s="5"/>
      <c r="C336" s="1"/>
      <c r="D336" s="1"/>
      <c r="E336" s="3"/>
      <c r="F336" s="3"/>
      <c r="G336" s="3"/>
    </row>
    <row r="337" spans="2:7" ht="18.75" x14ac:dyDescent="0.3">
      <c r="B337" s="5"/>
      <c r="C337" s="1"/>
      <c r="D337" s="1"/>
      <c r="E337" s="3"/>
      <c r="F337" s="3"/>
      <c r="G337" s="3"/>
    </row>
    <row r="338" spans="2:7" ht="18.75" x14ac:dyDescent="0.3">
      <c r="B338" s="5"/>
      <c r="C338" s="1"/>
      <c r="D338" s="1"/>
      <c r="E338" s="3"/>
      <c r="F338" s="3"/>
      <c r="G338" s="3"/>
    </row>
    <row r="339" spans="2:7" ht="18.75" x14ac:dyDescent="0.3">
      <c r="B339" s="5"/>
      <c r="C339" s="1"/>
      <c r="D339" s="1"/>
      <c r="E339" s="3"/>
      <c r="F339" s="3"/>
      <c r="G339" s="3"/>
    </row>
    <row r="340" spans="2:7" ht="18.75" x14ac:dyDescent="0.3">
      <c r="B340" s="5"/>
      <c r="C340" s="1"/>
      <c r="D340" s="1"/>
      <c r="E340" s="3"/>
      <c r="F340" s="3"/>
      <c r="G340" s="3"/>
    </row>
    <row r="341" spans="2:7" ht="18.75" x14ac:dyDescent="0.3">
      <c r="B341" s="5"/>
      <c r="C341" s="1"/>
      <c r="D341" s="1"/>
      <c r="E341" s="3"/>
      <c r="F341" s="3"/>
      <c r="G341" s="3"/>
    </row>
    <row r="342" spans="2:7" ht="18.75" x14ac:dyDescent="0.3">
      <c r="B342" s="5"/>
      <c r="C342" s="1"/>
      <c r="D342" s="1"/>
      <c r="E342" s="3"/>
      <c r="F342" s="3"/>
      <c r="G342" s="3"/>
    </row>
    <row r="343" spans="2:7" ht="18.75" x14ac:dyDescent="0.3">
      <c r="B343" s="5"/>
      <c r="C343" s="1"/>
      <c r="D343" s="1"/>
      <c r="E343" s="3"/>
      <c r="F343" s="3"/>
      <c r="G343" s="3"/>
    </row>
    <row r="344" spans="2:7" ht="18.75" x14ac:dyDescent="0.3">
      <c r="B344" s="5"/>
      <c r="C344" s="1"/>
      <c r="D344" s="1"/>
      <c r="E344" s="3"/>
      <c r="F344" s="3"/>
      <c r="G344" s="3"/>
    </row>
    <row r="345" spans="2:7" ht="18.75" x14ac:dyDescent="0.3">
      <c r="B345" s="5"/>
      <c r="C345" s="1"/>
      <c r="D345" s="1"/>
      <c r="E345" s="3"/>
      <c r="F345" s="3"/>
      <c r="G345" s="3"/>
    </row>
    <row r="346" spans="2:7" ht="18.75" x14ac:dyDescent="0.3">
      <c r="B346" s="5"/>
      <c r="C346" s="1"/>
      <c r="D346" s="1"/>
      <c r="E346" s="3"/>
      <c r="F346" s="3"/>
      <c r="G346" s="3"/>
    </row>
    <row r="347" spans="2:7" ht="18.75" x14ac:dyDescent="0.3">
      <c r="B347" s="5"/>
      <c r="C347" s="1"/>
      <c r="D347" s="1"/>
      <c r="E347" s="3"/>
      <c r="F347" s="3"/>
      <c r="G347" s="3"/>
    </row>
    <row r="348" spans="2:7" ht="18.75" x14ac:dyDescent="0.3">
      <c r="B348" s="5"/>
      <c r="C348" s="1"/>
      <c r="D348" s="1"/>
      <c r="E348" s="3"/>
      <c r="F348" s="3"/>
      <c r="G348" s="3"/>
    </row>
    <row r="349" spans="2:7" ht="18.75" x14ac:dyDescent="0.3">
      <c r="B349" s="5"/>
      <c r="C349" s="1"/>
      <c r="D349" s="1"/>
      <c r="E349" s="3"/>
      <c r="F349" s="3"/>
      <c r="G349" s="3"/>
    </row>
    <row r="350" spans="2:7" ht="18.75" x14ac:dyDescent="0.3">
      <c r="B350" s="5"/>
      <c r="C350" s="1"/>
      <c r="D350" s="1"/>
      <c r="E350" s="3"/>
      <c r="F350" s="3"/>
      <c r="G350" s="3"/>
    </row>
    <row r="351" spans="2:7" ht="18.75" x14ac:dyDescent="0.3">
      <c r="B351" s="5"/>
      <c r="C351" s="1"/>
      <c r="D351" s="1"/>
      <c r="E351" s="3"/>
      <c r="F351" s="3"/>
      <c r="G351" s="3"/>
    </row>
    <row r="352" spans="2:7" ht="18.75" x14ac:dyDescent="0.3">
      <c r="B352" s="5"/>
      <c r="C352" s="1"/>
      <c r="D352" s="1"/>
      <c r="E352" s="3"/>
      <c r="F352" s="3"/>
      <c r="G352" s="3"/>
    </row>
    <row r="353" spans="2:7" ht="18.75" x14ac:dyDescent="0.3">
      <c r="B353" s="5"/>
      <c r="C353" s="1"/>
      <c r="D353" s="1"/>
      <c r="E353" s="3"/>
      <c r="F353" s="3"/>
      <c r="G353" s="3"/>
    </row>
    <row r="354" spans="2:7" ht="18.75" x14ac:dyDescent="0.3">
      <c r="B354" s="5"/>
      <c r="C354" s="1"/>
      <c r="D354" s="1"/>
      <c r="E354" s="3"/>
      <c r="F354" s="3"/>
      <c r="G354" s="3"/>
    </row>
    <row r="355" spans="2:7" ht="18.75" x14ac:dyDescent="0.3">
      <c r="B355" s="5"/>
      <c r="C355" s="1"/>
      <c r="D355" s="1"/>
      <c r="E355" s="3"/>
      <c r="F355" s="3"/>
      <c r="G355" s="3"/>
    </row>
    <row r="356" spans="2:7" ht="18.75" x14ac:dyDescent="0.3">
      <c r="B356" s="5"/>
      <c r="C356" s="1"/>
      <c r="D356" s="1"/>
      <c r="E356" s="3"/>
      <c r="F356" s="3"/>
      <c r="G356" s="3"/>
    </row>
    <row r="357" spans="2:7" ht="18.75" x14ac:dyDescent="0.3">
      <c r="B357" s="5"/>
      <c r="C357" s="1"/>
      <c r="D357" s="1"/>
      <c r="E357" s="3"/>
      <c r="F357" s="3"/>
      <c r="G357" s="3"/>
    </row>
    <row r="358" spans="2:7" ht="18.75" x14ac:dyDescent="0.3">
      <c r="B358" s="5"/>
      <c r="C358" s="1"/>
      <c r="D358" s="1"/>
      <c r="E358" s="3"/>
      <c r="F358" s="3"/>
      <c r="G358" s="3"/>
    </row>
    <row r="359" spans="2:7" ht="18.75" x14ac:dyDescent="0.3">
      <c r="B359" s="5"/>
      <c r="C359" s="1"/>
      <c r="D359" s="1"/>
      <c r="E359" s="3"/>
      <c r="F359" s="3"/>
      <c r="G359" s="3"/>
    </row>
    <row r="360" spans="2:7" ht="18.75" x14ac:dyDescent="0.3">
      <c r="B360" s="5"/>
      <c r="C360" s="1"/>
      <c r="D360" s="1"/>
      <c r="E360" s="3"/>
      <c r="F360" s="3"/>
      <c r="G360" s="3"/>
    </row>
    <row r="361" spans="2:7" ht="18.75" x14ac:dyDescent="0.3">
      <c r="B361" s="5"/>
      <c r="C361" s="1"/>
      <c r="D361" s="1"/>
      <c r="E361" s="3"/>
      <c r="F361" s="3"/>
      <c r="G361" s="3"/>
    </row>
    <row r="362" spans="2:7" ht="18.75" x14ac:dyDescent="0.3">
      <c r="B362" s="5"/>
      <c r="C362" s="1"/>
      <c r="D362" s="1"/>
      <c r="E362" s="3"/>
      <c r="F362" s="3"/>
      <c r="G362" s="3"/>
    </row>
    <row r="363" spans="2:7" ht="18.75" x14ac:dyDescent="0.3">
      <c r="B363" s="5"/>
      <c r="C363" s="1"/>
      <c r="D363" s="1"/>
      <c r="E363" s="3"/>
      <c r="F363" s="3"/>
      <c r="G363" s="3"/>
    </row>
    <row r="364" spans="2:7" ht="18.75" x14ac:dyDescent="0.3">
      <c r="B364" s="5"/>
      <c r="C364" s="1"/>
      <c r="D364" s="1"/>
      <c r="E364" s="3"/>
      <c r="F364" s="3"/>
      <c r="G364" s="3"/>
    </row>
    <row r="365" spans="2:7" ht="18.75" x14ac:dyDescent="0.3">
      <c r="B365" s="5"/>
      <c r="C365" s="1"/>
      <c r="D365" s="1"/>
      <c r="E365" s="3"/>
      <c r="F365" s="3"/>
      <c r="G365" s="3"/>
    </row>
    <row r="366" spans="2:7" ht="18.75" x14ac:dyDescent="0.3">
      <c r="B366" s="5"/>
      <c r="C366" s="1"/>
      <c r="D366" s="1"/>
      <c r="E366" s="3"/>
      <c r="F366" s="3"/>
      <c r="G366" s="3"/>
    </row>
    <row r="367" spans="2:7" ht="18.75" x14ac:dyDescent="0.3">
      <c r="B367" s="5"/>
      <c r="C367" s="1"/>
      <c r="D367" s="1"/>
      <c r="E367" s="3"/>
      <c r="F367" s="3"/>
      <c r="G367" s="3"/>
    </row>
    <row r="368" spans="2:7" ht="18.75" x14ac:dyDescent="0.3">
      <c r="B368" s="5"/>
      <c r="C368" s="1"/>
      <c r="D368" s="1"/>
      <c r="E368" s="3"/>
      <c r="F368" s="3"/>
      <c r="G368" s="3"/>
    </row>
    <row r="369" spans="2:7" ht="18.75" x14ac:dyDescent="0.3">
      <c r="B369" s="5"/>
      <c r="C369" s="1"/>
      <c r="D369" s="1"/>
      <c r="E369" s="3"/>
      <c r="F369" s="3"/>
      <c r="G369" s="3"/>
    </row>
    <row r="370" spans="2:7" ht="18.75" x14ac:dyDescent="0.3">
      <c r="B370" s="5"/>
      <c r="C370" s="1"/>
      <c r="D370" s="1"/>
      <c r="E370" s="3"/>
      <c r="F370" s="3"/>
      <c r="G370" s="3"/>
    </row>
    <row r="371" spans="2:7" ht="18.75" x14ac:dyDescent="0.3">
      <c r="B371" s="5"/>
      <c r="C371" s="1"/>
      <c r="D371" s="1"/>
      <c r="E371" s="3"/>
      <c r="F371" s="3"/>
      <c r="G371" s="3"/>
    </row>
    <row r="372" spans="2:7" ht="18.75" x14ac:dyDescent="0.3">
      <c r="B372" s="5"/>
      <c r="C372" s="1"/>
      <c r="D372" s="1"/>
      <c r="E372" s="3"/>
      <c r="F372" s="3"/>
      <c r="G372" s="3"/>
    </row>
    <row r="373" spans="2:7" ht="18.75" x14ac:dyDescent="0.3">
      <c r="B373" s="5"/>
      <c r="C373" s="1"/>
      <c r="D373" s="1"/>
      <c r="E373" s="3"/>
      <c r="F373" s="3"/>
      <c r="G373" s="3"/>
    </row>
    <row r="374" spans="2:7" ht="18.75" x14ac:dyDescent="0.3">
      <c r="B374" s="5"/>
      <c r="C374" s="1"/>
      <c r="D374" s="1"/>
      <c r="E374" s="3"/>
      <c r="F374" s="3"/>
      <c r="G374" s="3"/>
    </row>
    <row r="375" spans="2:7" ht="18.75" x14ac:dyDescent="0.3">
      <c r="B375" s="5"/>
      <c r="C375" s="1"/>
      <c r="D375" s="1"/>
      <c r="E375" s="3"/>
      <c r="F375" s="3"/>
      <c r="G375" s="3"/>
    </row>
    <row r="376" spans="2:7" ht="18.75" x14ac:dyDescent="0.3">
      <c r="B376" s="5"/>
      <c r="C376" s="1"/>
      <c r="D376" s="1"/>
      <c r="E376" s="3"/>
      <c r="F376" s="3"/>
      <c r="G376" s="3"/>
    </row>
    <row r="377" spans="2:7" ht="18.75" x14ac:dyDescent="0.3">
      <c r="B377" s="5"/>
      <c r="C377" s="1"/>
      <c r="D377" s="1"/>
      <c r="E377" s="3"/>
      <c r="F377" s="3"/>
      <c r="G377" s="3"/>
    </row>
    <row r="378" spans="2:7" ht="18.75" x14ac:dyDescent="0.3">
      <c r="B378" s="5"/>
      <c r="C378" s="1"/>
      <c r="D378" s="1"/>
      <c r="E378" s="3"/>
      <c r="F378" s="3"/>
      <c r="G378" s="3"/>
    </row>
    <row r="379" spans="2:7" ht="18.75" x14ac:dyDescent="0.3">
      <c r="B379" s="5"/>
      <c r="C379" s="1"/>
      <c r="D379" s="1"/>
      <c r="E379" s="3"/>
      <c r="F379" s="3"/>
      <c r="G379" s="3"/>
    </row>
    <row r="380" spans="2:7" ht="18.75" x14ac:dyDescent="0.3">
      <c r="B380" s="5"/>
      <c r="C380" s="1"/>
      <c r="D380" s="1"/>
      <c r="E380" s="3"/>
      <c r="F380" s="3"/>
      <c r="G380" s="3"/>
    </row>
    <row r="381" spans="2:7" ht="18.75" x14ac:dyDescent="0.3">
      <c r="B381" s="5"/>
      <c r="C381" s="1"/>
      <c r="D381" s="1"/>
      <c r="E381" s="3"/>
      <c r="F381" s="3"/>
      <c r="G381" s="3"/>
    </row>
    <row r="382" spans="2:7" ht="18.75" x14ac:dyDescent="0.3">
      <c r="B382" s="5"/>
      <c r="C382" s="1"/>
      <c r="D382" s="1"/>
      <c r="E382" s="3"/>
      <c r="F382" s="3"/>
      <c r="G382" s="3"/>
    </row>
    <row r="383" spans="2:7" ht="18.75" x14ac:dyDescent="0.3">
      <c r="B383" s="5"/>
      <c r="C383" s="1"/>
      <c r="D383" s="1"/>
      <c r="E383" s="3"/>
      <c r="F383" s="3"/>
      <c r="G383" s="3"/>
    </row>
    <row r="384" spans="2:7" ht="18.75" x14ac:dyDescent="0.3">
      <c r="B384" s="5"/>
      <c r="C384" s="1"/>
      <c r="D384" s="1"/>
      <c r="E384" s="3"/>
      <c r="F384" s="3"/>
      <c r="G384" s="3"/>
    </row>
    <row r="385" spans="2:7" ht="18.75" x14ac:dyDescent="0.3">
      <c r="B385" s="5"/>
      <c r="C385" s="1"/>
      <c r="D385" s="1"/>
      <c r="E385" s="3"/>
      <c r="F385" s="3"/>
      <c r="G385" s="3"/>
    </row>
    <row r="386" spans="2:7" ht="18.75" x14ac:dyDescent="0.3">
      <c r="B386" s="5"/>
      <c r="C386" s="1"/>
      <c r="D386" s="1"/>
      <c r="E386" s="3"/>
      <c r="F386" s="3"/>
      <c r="G386" s="3"/>
    </row>
    <row r="387" spans="2:7" ht="18.75" x14ac:dyDescent="0.3">
      <c r="B387" s="5"/>
      <c r="C387" s="1"/>
      <c r="D387" s="1"/>
      <c r="E387" s="3"/>
      <c r="F387" s="3"/>
      <c r="G387" s="3"/>
    </row>
    <row r="388" spans="2:7" ht="18.75" x14ac:dyDescent="0.3">
      <c r="B388" s="5"/>
      <c r="C388" s="1"/>
      <c r="D388" s="1"/>
      <c r="E388" s="3"/>
      <c r="F388" s="3"/>
      <c r="G388" s="3"/>
    </row>
    <row r="389" spans="2:7" ht="18.75" x14ac:dyDescent="0.3">
      <c r="B389" s="5"/>
      <c r="C389" s="1"/>
      <c r="D389" s="1"/>
      <c r="E389" s="3"/>
      <c r="F389" s="3"/>
      <c r="G389" s="3"/>
    </row>
    <row r="390" spans="2:7" ht="18.75" x14ac:dyDescent="0.3">
      <c r="B390" s="5"/>
      <c r="C390" s="1"/>
      <c r="D390" s="1"/>
      <c r="E390" s="3"/>
      <c r="F390" s="3"/>
      <c r="G390" s="3"/>
    </row>
    <row r="391" spans="2:7" ht="18.75" x14ac:dyDescent="0.3">
      <c r="B391" s="5"/>
      <c r="C391" s="1"/>
      <c r="D391" s="1"/>
      <c r="E391" s="3"/>
      <c r="F391" s="3"/>
      <c r="G391" s="3"/>
    </row>
    <row r="392" spans="2:7" ht="18.75" x14ac:dyDescent="0.3">
      <c r="B392" s="5"/>
      <c r="C392" s="1"/>
      <c r="D392" s="1"/>
      <c r="E392" s="3"/>
      <c r="F392" s="3"/>
      <c r="G392" s="3"/>
    </row>
    <row r="393" spans="2:7" ht="18.75" x14ac:dyDescent="0.3">
      <c r="B393" s="5"/>
      <c r="C393" s="1"/>
      <c r="D393" s="1"/>
      <c r="E393" s="3"/>
      <c r="F393" s="3"/>
      <c r="G393" s="3"/>
    </row>
    <row r="394" spans="2:7" ht="18.75" x14ac:dyDescent="0.3">
      <c r="B394" s="5"/>
      <c r="C394" s="1"/>
      <c r="D394" s="1"/>
      <c r="E394" s="3"/>
      <c r="F394" s="3"/>
      <c r="G394" s="3"/>
    </row>
    <row r="395" spans="2:7" ht="18.75" x14ac:dyDescent="0.3">
      <c r="B395" s="5"/>
      <c r="C395" s="1"/>
      <c r="D395" s="1"/>
      <c r="E395" s="3"/>
      <c r="F395" s="3"/>
      <c r="G395" s="3"/>
    </row>
    <row r="396" spans="2:7" ht="18.75" x14ac:dyDescent="0.3">
      <c r="B396" s="5"/>
      <c r="C396" s="1"/>
      <c r="D396" s="1"/>
      <c r="E396" s="3"/>
      <c r="F396" s="3"/>
      <c r="G396" s="3"/>
    </row>
    <row r="397" spans="2:7" ht="18.75" x14ac:dyDescent="0.3">
      <c r="B397" s="5"/>
      <c r="C397" s="1"/>
      <c r="D397" s="1"/>
      <c r="E397" s="3"/>
      <c r="F397" s="3"/>
      <c r="G397" s="3"/>
    </row>
    <row r="398" spans="2:7" ht="18.75" x14ac:dyDescent="0.3">
      <c r="B398" s="5"/>
      <c r="C398" s="1"/>
      <c r="D398" s="1"/>
      <c r="E398" s="3"/>
      <c r="F398" s="3"/>
      <c r="G398" s="3"/>
    </row>
    <row r="399" spans="2:7" ht="18.75" x14ac:dyDescent="0.3">
      <c r="B399" s="5"/>
      <c r="C399" s="1"/>
      <c r="D399" s="1"/>
      <c r="E399" s="3"/>
      <c r="F399" s="3"/>
      <c r="G399" s="3"/>
    </row>
    <row r="400" spans="2:7" ht="18.75" x14ac:dyDescent="0.3">
      <c r="B400" s="5"/>
      <c r="C400" s="1"/>
      <c r="D400" s="1"/>
      <c r="E400" s="3"/>
      <c r="F400" s="3"/>
      <c r="G400" s="3"/>
    </row>
    <row r="401" spans="2:7" ht="18.75" x14ac:dyDescent="0.3">
      <c r="B401" s="5"/>
      <c r="C401" s="1"/>
      <c r="D401" s="1"/>
      <c r="E401" s="3"/>
      <c r="F401" s="3"/>
      <c r="G401" s="3"/>
    </row>
    <row r="402" spans="2:7" ht="18.75" x14ac:dyDescent="0.3">
      <c r="B402" s="5"/>
      <c r="C402" s="1"/>
      <c r="D402" s="1"/>
      <c r="E402" s="3"/>
      <c r="F402" s="3"/>
      <c r="G402" s="3"/>
    </row>
    <row r="403" spans="2:7" ht="18.75" x14ac:dyDescent="0.3">
      <c r="B403" s="5"/>
      <c r="C403" s="1"/>
      <c r="D403" s="1"/>
      <c r="E403" s="3"/>
      <c r="F403" s="3"/>
      <c r="G403" s="3"/>
    </row>
    <row r="404" spans="2:7" ht="18.75" x14ac:dyDescent="0.3">
      <c r="B404" s="5"/>
      <c r="C404" s="1"/>
      <c r="D404" s="1"/>
      <c r="E404" s="2"/>
      <c r="F404" s="2"/>
      <c r="G404" s="2"/>
    </row>
    <row r="405" spans="2:7" ht="18.75" x14ac:dyDescent="0.3">
      <c r="B405" s="5"/>
      <c r="C405" s="1"/>
      <c r="D405" s="1"/>
      <c r="E405" s="2"/>
      <c r="F405" s="2"/>
      <c r="G405" s="2"/>
    </row>
    <row r="406" spans="2:7" ht="18.75" x14ac:dyDescent="0.3">
      <c r="B406" s="5"/>
      <c r="C406" s="1"/>
      <c r="D406" s="1"/>
      <c r="E406" s="2"/>
      <c r="F406" s="2"/>
      <c r="G406" s="2"/>
    </row>
    <row r="407" spans="2:7" ht="18.75" x14ac:dyDescent="0.3">
      <c r="B407" s="5"/>
      <c r="C407" s="1"/>
      <c r="D407" s="1"/>
      <c r="E407" s="2"/>
      <c r="F407" s="2"/>
      <c r="G407" s="2"/>
    </row>
    <row r="408" spans="2:7" ht="18.75" x14ac:dyDescent="0.3">
      <c r="B408" s="5"/>
      <c r="C408" s="1"/>
      <c r="D408" s="1"/>
      <c r="E408" s="2"/>
      <c r="F408" s="2"/>
      <c r="G408" s="2"/>
    </row>
    <row r="409" spans="2:7" ht="18.75" x14ac:dyDescent="0.3">
      <c r="B409" s="5"/>
      <c r="C409" s="1"/>
      <c r="D409" s="1"/>
      <c r="E409" s="2"/>
      <c r="F409" s="2"/>
      <c r="G409" s="2"/>
    </row>
    <row r="410" spans="2:7" ht="18.75" x14ac:dyDescent="0.3">
      <c r="B410" s="5"/>
      <c r="C410" s="1"/>
      <c r="D410" s="1"/>
      <c r="E410" s="2"/>
      <c r="F410" s="2"/>
      <c r="G410" s="2"/>
    </row>
    <row r="411" spans="2:7" ht="18.75" x14ac:dyDescent="0.3">
      <c r="B411" s="5"/>
      <c r="C411" s="1"/>
      <c r="D411" s="1"/>
      <c r="E411" s="2"/>
      <c r="F411" s="2"/>
      <c r="G411" s="2"/>
    </row>
    <row r="412" spans="2:7" ht="18.75" x14ac:dyDescent="0.3">
      <c r="B412" s="5"/>
      <c r="C412" s="1"/>
      <c r="D412" s="1"/>
      <c r="E412" s="2"/>
      <c r="F412" s="2"/>
      <c r="G412" s="2"/>
    </row>
    <row r="413" spans="2:7" ht="18.75" x14ac:dyDescent="0.3">
      <c r="B413" s="5"/>
      <c r="C413" s="1"/>
      <c r="D413" s="1"/>
      <c r="E413" s="2"/>
      <c r="F413" s="2"/>
      <c r="G413" s="2"/>
    </row>
    <row r="414" spans="2:7" ht="18.75" x14ac:dyDescent="0.3">
      <c r="B414" s="5"/>
      <c r="C414" s="1"/>
      <c r="D414" s="1"/>
      <c r="E414" s="2"/>
      <c r="F414" s="2"/>
      <c r="G414" s="2"/>
    </row>
    <row r="415" spans="2:7" ht="18.75" x14ac:dyDescent="0.3">
      <c r="B415" s="5"/>
      <c r="C415" s="1"/>
      <c r="D415" s="1"/>
      <c r="E415" s="2"/>
      <c r="F415" s="2"/>
      <c r="G415" s="2"/>
    </row>
    <row r="416" spans="2:7" ht="18.75" x14ac:dyDescent="0.3">
      <c r="B416" s="5"/>
      <c r="C416" s="1"/>
      <c r="D416" s="1"/>
      <c r="E416" s="2"/>
      <c r="F416" s="2"/>
      <c r="G416" s="2"/>
    </row>
    <row r="417" spans="2:7" ht="18.75" x14ac:dyDescent="0.3">
      <c r="B417" s="5"/>
      <c r="C417" s="1"/>
      <c r="D417" s="1"/>
      <c r="E417" s="2"/>
      <c r="F417" s="2"/>
      <c r="G417" s="2"/>
    </row>
    <row r="418" spans="2:7" ht="18.75" x14ac:dyDescent="0.3">
      <c r="B418" s="5"/>
      <c r="C418" s="1"/>
      <c r="D418" s="1"/>
      <c r="E418" s="2"/>
      <c r="F418" s="2"/>
      <c r="G418" s="2"/>
    </row>
    <row r="419" spans="2:7" ht="18.75" x14ac:dyDescent="0.3">
      <c r="B419" s="5"/>
      <c r="C419" s="1"/>
      <c r="D419" s="1"/>
      <c r="E419" s="2"/>
      <c r="F419" s="2"/>
      <c r="G419" s="2"/>
    </row>
    <row r="420" spans="2:7" ht="18.75" x14ac:dyDescent="0.3">
      <c r="B420" s="5"/>
      <c r="C420" s="1"/>
      <c r="D420" s="1"/>
      <c r="E420" s="2"/>
      <c r="F420" s="2"/>
      <c r="G420" s="2"/>
    </row>
    <row r="421" spans="2:7" ht="18.75" x14ac:dyDescent="0.3">
      <c r="B421" s="5"/>
      <c r="C421" s="1"/>
      <c r="D421" s="1"/>
      <c r="E421" s="2"/>
      <c r="F421" s="2"/>
      <c r="G421" s="2"/>
    </row>
    <row r="422" spans="2:7" ht="18.75" x14ac:dyDescent="0.3">
      <c r="B422" s="5"/>
      <c r="C422" s="1"/>
      <c r="D422" s="1"/>
      <c r="E422" s="2"/>
      <c r="F422" s="2"/>
      <c r="G422" s="2"/>
    </row>
    <row r="423" spans="2:7" ht="18.75" x14ac:dyDescent="0.3">
      <c r="B423" s="5"/>
      <c r="C423" s="1"/>
      <c r="D423" s="1"/>
      <c r="E423" s="2"/>
      <c r="F423" s="2"/>
      <c r="G423" s="2"/>
    </row>
    <row r="424" spans="2:7" ht="18.75" x14ac:dyDescent="0.3">
      <c r="B424" s="5"/>
      <c r="C424" s="1"/>
      <c r="D424" s="1"/>
      <c r="E424" s="2"/>
      <c r="F424" s="2"/>
      <c r="G424" s="2"/>
    </row>
    <row r="425" spans="2:7" ht="18.75" x14ac:dyDescent="0.3">
      <c r="B425" s="5"/>
      <c r="C425" s="1"/>
      <c r="D425" s="1"/>
      <c r="E425" s="2"/>
      <c r="F425" s="2"/>
      <c r="G425" s="2"/>
    </row>
    <row r="426" spans="2:7" ht="18.75" x14ac:dyDescent="0.3">
      <c r="B426" s="5"/>
      <c r="C426" s="1"/>
      <c r="D426" s="1"/>
      <c r="E426" s="2"/>
      <c r="F426" s="2"/>
      <c r="G426" s="2"/>
    </row>
    <row r="427" spans="2:7" ht="18.75" x14ac:dyDescent="0.3">
      <c r="B427" s="5"/>
      <c r="C427" s="1"/>
      <c r="D427" s="1"/>
      <c r="E427" s="2"/>
      <c r="F427" s="2"/>
      <c r="G427" s="2"/>
    </row>
    <row r="428" spans="2:7" ht="18.75" x14ac:dyDescent="0.3">
      <c r="B428" s="5"/>
      <c r="C428" s="1"/>
      <c r="D428" s="1"/>
      <c r="E428" s="2"/>
      <c r="F428" s="2"/>
      <c r="G428" s="2"/>
    </row>
    <row r="429" spans="2:7" ht="18.75" x14ac:dyDescent="0.3">
      <c r="B429" s="5"/>
      <c r="C429" s="1"/>
      <c r="D429" s="1"/>
      <c r="E429" s="2"/>
      <c r="F429" s="2"/>
      <c r="G429" s="2"/>
    </row>
    <row r="430" spans="2:7" ht="18.75" x14ac:dyDescent="0.3">
      <c r="B430" s="5"/>
      <c r="C430" s="1"/>
      <c r="D430" s="1"/>
      <c r="E430" s="2"/>
      <c r="F430" s="2"/>
      <c r="G430" s="2"/>
    </row>
    <row r="431" spans="2:7" ht="18.75" x14ac:dyDescent="0.3">
      <c r="B431" s="5"/>
      <c r="C431" s="1"/>
      <c r="D431" s="1"/>
      <c r="E431" s="2"/>
      <c r="F431" s="2"/>
      <c r="G431" s="2"/>
    </row>
    <row r="432" spans="2:7" ht="18.75" x14ac:dyDescent="0.3">
      <c r="B432" s="5"/>
      <c r="C432" s="1"/>
      <c r="D432" s="1"/>
      <c r="E432" s="2"/>
      <c r="F432" s="2"/>
      <c r="G432" s="2"/>
    </row>
    <row r="433" spans="2:7" ht="18.75" x14ac:dyDescent="0.3">
      <c r="B433" s="5"/>
      <c r="C433" s="1"/>
      <c r="D433" s="1"/>
      <c r="E433" s="2"/>
      <c r="F433" s="2"/>
      <c r="G433" s="2"/>
    </row>
    <row r="434" spans="2:7" ht="18.75" x14ac:dyDescent="0.3">
      <c r="B434" s="5"/>
      <c r="C434" s="1"/>
      <c r="D434" s="1"/>
      <c r="E434" s="2"/>
      <c r="F434" s="2"/>
      <c r="G434" s="2"/>
    </row>
    <row r="435" spans="2:7" ht="18.75" x14ac:dyDescent="0.3">
      <c r="B435" s="5"/>
      <c r="C435" s="1"/>
      <c r="D435" s="1"/>
      <c r="E435" s="2"/>
      <c r="F435" s="2"/>
      <c r="G435" s="2"/>
    </row>
    <row r="436" spans="2:7" ht="18.75" x14ac:dyDescent="0.3">
      <c r="B436" s="5"/>
      <c r="C436" s="1"/>
      <c r="D436" s="1"/>
      <c r="E436" s="2"/>
      <c r="F436" s="2"/>
      <c r="G436" s="2"/>
    </row>
    <row r="437" spans="2:7" ht="18.75" x14ac:dyDescent="0.3">
      <c r="B437" s="5"/>
      <c r="C437" s="1"/>
      <c r="D437" s="1"/>
      <c r="E437" s="2"/>
      <c r="F437" s="2"/>
      <c r="G437" s="2"/>
    </row>
    <row r="438" spans="2:7" ht="18.75" x14ac:dyDescent="0.3">
      <c r="B438" s="5"/>
      <c r="C438" s="1"/>
      <c r="D438" s="1"/>
      <c r="E438" s="2"/>
      <c r="F438" s="2"/>
      <c r="G438" s="2"/>
    </row>
    <row r="439" spans="2:7" ht="18.75" x14ac:dyDescent="0.3">
      <c r="B439" s="5"/>
      <c r="C439" s="1"/>
      <c r="D439" s="1"/>
      <c r="E439" s="2"/>
      <c r="F439" s="2"/>
      <c r="G439" s="2"/>
    </row>
    <row r="440" spans="2:7" ht="18.75" x14ac:dyDescent="0.3">
      <c r="B440" s="5"/>
      <c r="C440" s="1"/>
      <c r="D440" s="1"/>
      <c r="E440" s="2"/>
      <c r="F440" s="2"/>
      <c r="G440" s="2"/>
    </row>
    <row r="441" spans="2:7" ht="18.75" x14ac:dyDescent="0.3">
      <c r="B441" s="5"/>
      <c r="C441" s="1"/>
      <c r="D441" s="1"/>
      <c r="E441" s="2"/>
      <c r="F441" s="2"/>
      <c r="G441" s="2"/>
    </row>
    <row r="442" spans="2:7" ht="18.75" x14ac:dyDescent="0.3">
      <c r="B442" s="5"/>
      <c r="C442" s="1"/>
      <c r="D442" s="1"/>
      <c r="E442" s="2"/>
      <c r="F442" s="2"/>
      <c r="G442" s="2"/>
    </row>
    <row r="443" spans="2:7" ht="18.75" x14ac:dyDescent="0.3">
      <c r="B443" s="5"/>
      <c r="C443" s="1"/>
      <c r="D443" s="1"/>
      <c r="E443" s="2"/>
      <c r="F443" s="2"/>
      <c r="G443" s="2"/>
    </row>
    <row r="444" spans="2:7" ht="18.75" x14ac:dyDescent="0.3">
      <c r="B444" s="5"/>
      <c r="C444" s="1"/>
      <c r="D444" s="1"/>
      <c r="E444" s="2"/>
      <c r="F444" s="2"/>
      <c r="G444" s="2"/>
    </row>
    <row r="445" spans="2:7" ht="18.75" x14ac:dyDescent="0.3">
      <c r="B445" s="5"/>
      <c r="C445" s="1"/>
      <c r="D445" s="1"/>
      <c r="E445" s="2"/>
      <c r="F445" s="2"/>
      <c r="G445" s="2"/>
    </row>
    <row r="446" spans="2:7" ht="18.75" x14ac:dyDescent="0.3">
      <c r="B446" s="5"/>
      <c r="C446" s="1"/>
      <c r="D446" s="1"/>
      <c r="E446" s="2"/>
      <c r="F446" s="2"/>
      <c r="G446" s="2"/>
    </row>
    <row r="447" spans="2:7" ht="18.75" x14ac:dyDescent="0.3">
      <c r="B447" s="5"/>
      <c r="C447" s="1"/>
      <c r="D447" s="1"/>
      <c r="E447" s="2"/>
      <c r="F447" s="2"/>
      <c r="G447" s="2"/>
    </row>
    <row r="448" spans="2:7" ht="18.75" x14ac:dyDescent="0.3">
      <c r="B448" s="5"/>
      <c r="C448" s="1"/>
      <c r="D448" s="1"/>
      <c r="E448" s="2"/>
      <c r="F448" s="2"/>
      <c r="G448" s="2"/>
    </row>
    <row r="449" spans="2:7" ht="18.75" x14ac:dyDescent="0.3">
      <c r="B449" s="5"/>
      <c r="C449" s="1"/>
      <c r="D449" s="1"/>
      <c r="E449" s="2"/>
      <c r="F449" s="2"/>
      <c r="G449" s="2"/>
    </row>
    <row r="450" spans="2:7" ht="18.75" x14ac:dyDescent="0.3">
      <c r="B450" s="5"/>
      <c r="C450" s="1"/>
      <c r="D450" s="1"/>
      <c r="E450" s="2"/>
      <c r="F450" s="2"/>
      <c r="G450" s="2"/>
    </row>
    <row r="451" spans="2:7" ht="18.75" x14ac:dyDescent="0.3">
      <c r="B451" s="5"/>
      <c r="C451" s="1"/>
      <c r="D451" s="1"/>
      <c r="E451" s="2"/>
      <c r="F451" s="2"/>
      <c r="G451" s="2"/>
    </row>
    <row r="452" spans="2:7" ht="18.75" x14ac:dyDescent="0.3">
      <c r="B452" s="5"/>
      <c r="C452" s="1"/>
      <c r="D452" s="1"/>
      <c r="E452" s="2"/>
      <c r="F452" s="2"/>
      <c r="G452" s="2"/>
    </row>
    <row r="453" spans="2:7" ht="18.75" x14ac:dyDescent="0.3">
      <c r="B453" s="5"/>
      <c r="C453" s="1"/>
      <c r="D453" s="1"/>
      <c r="E453" s="2"/>
      <c r="F453" s="2"/>
      <c r="G453" s="2"/>
    </row>
    <row r="454" spans="2:7" ht="18.75" x14ac:dyDescent="0.3">
      <c r="B454" s="5"/>
      <c r="C454" s="1"/>
      <c r="D454" s="1"/>
      <c r="E454" s="2"/>
      <c r="F454" s="2"/>
      <c r="G454" s="2"/>
    </row>
    <row r="455" spans="2:7" ht="18.75" x14ac:dyDescent="0.3">
      <c r="B455" s="5"/>
      <c r="C455" s="1"/>
      <c r="D455" s="1"/>
      <c r="E455" s="2"/>
      <c r="F455" s="2"/>
      <c r="G455" s="2"/>
    </row>
    <row r="456" spans="2:7" ht="18.75" x14ac:dyDescent="0.3">
      <c r="B456" s="5"/>
      <c r="C456" s="1"/>
      <c r="D456" s="1"/>
      <c r="E456" s="2"/>
      <c r="F456" s="2"/>
      <c r="G456" s="2"/>
    </row>
    <row r="457" spans="2:7" ht="18.75" x14ac:dyDescent="0.3">
      <c r="B457" s="5"/>
      <c r="C457" s="1"/>
      <c r="D457" s="1"/>
      <c r="E457" s="2"/>
      <c r="F457" s="2"/>
      <c r="G457" s="2"/>
    </row>
    <row r="458" spans="2:7" ht="18.75" x14ac:dyDescent="0.3">
      <c r="B458" s="5"/>
      <c r="C458" s="1"/>
      <c r="D458" s="1"/>
      <c r="E458" s="2"/>
      <c r="F458" s="2"/>
      <c r="G458" s="2"/>
    </row>
    <row r="459" spans="2:7" ht="18.75" x14ac:dyDescent="0.3">
      <c r="B459" s="5"/>
      <c r="C459" s="1"/>
      <c r="D459" s="1"/>
      <c r="E459" s="2"/>
      <c r="F459" s="2"/>
      <c r="G459" s="2"/>
    </row>
    <row r="460" spans="2:7" ht="18.75" x14ac:dyDescent="0.3">
      <c r="B460" s="5"/>
      <c r="C460" s="1"/>
      <c r="D460" s="1"/>
      <c r="E460" s="2"/>
      <c r="F460" s="2"/>
      <c r="G460" s="2"/>
    </row>
    <row r="461" spans="2:7" ht="18.75" x14ac:dyDescent="0.3">
      <c r="B461" s="5"/>
      <c r="C461" s="1"/>
      <c r="D461" s="1"/>
      <c r="E461" s="2"/>
      <c r="F461" s="2"/>
      <c r="G461" s="2"/>
    </row>
    <row r="462" spans="2:7" ht="18.75" x14ac:dyDescent="0.3">
      <c r="B462" s="5"/>
      <c r="C462" s="1"/>
      <c r="D462" s="1"/>
      <c r="E462" s="2"/>
      <c r="F462" s="2"/>
      <c r="G462" s="2"/>
    </row>
    <row r="463" spans="2:7" ht="18.75" x14ac:dyDescent="0.3">
      <c r="B463" s="5"/>
      <c r="C463" s="1"/>
      <c r="D463" s="1"/>
      <c r="E463" s="2"/>
      <c r="F463" s="2"/>
      <c r="G463" s="2"/>
    </row>
    <row r="464" spans="2:7" ht="18.75" x14ac:dyDescent="0.3">
      <c r="B464" s="5"/>
      <c r="C464" s="1"/>
      <c r="D464" s="1"/>
      <c r="E464" s="2"/>
      <c r="F464" s="2"/>
      <c r="G464" s="2"/>
    </row>
    <row r="465" spans="2:7" ht="18.75" x14ac:dyDescent="0.3">
      <c r="B465" s="5"/>
      <c r="C465" s="1"/>
      <c r="D465" s="1"/>
      <c r="E465" s="2"/>
      <c r="F465" s="2"/>
      <c r="G465" s="2"/>
    </row>
    <row r="466" spans="2:7" ht="18.75" x14ac:dyDescent="0.3">
      <c r="B466" s="5"/>
      <c r="C466" s="1"/>
      <c r="D466" s="1"/>
      <c r="E466" s="2"/>
      <c r="F466" s="2"/>
      <c r="G466" s="2"/>
    </row>
    <row r="467" spans="2:7" ht="18.75" x14ac:dyDescent="0.3">
      <c r="B467" s="5"/>
      <c r="C467" s="1"/>
      <c r="D467" s="1"/>
      <c r="E467" s="2"/>
      <c r="F467" s="2"/>
      <c r="G467" s="2"/>
    </row>
    <row r="468" spans="2:7" ht="18.75" x14ac:dyDescent="0.3">
      <c r="B468" s="5"/>
      <c r="C468" s="1"/>
      <c r="D468" s="1"/>
      <c r="E468" s="2"/>
      <c r="F468" s="2"/>
      <c r="G468" s="2"/>
    </row>
    <row r="469" spans="2:7" ht="18.75" x14ac:dyDescent="0.3">
      <c r="B469" s="5"/>
      <c r="C469" s="1"/>
      <c r="D469" s="1"/>
      <c r="E469" s="2"/>
      <c r="F469" s="2"/>
      <c r="G469" s="2"/>
    </row>
    <row r="470" spans="2:7" ht="18.75" x14ac:dyDescent="0.3">
      <c r="B470" s="5"/>
      <c r="C470" s="1"/>
      <c r="D470" s="1"/>
      <c r="E470" s="2"/>
      <c r="F470" s="2"/>
      <c r="G470" s="2"/>
    </row>
    <row r="471" spans="2:7" ht="18.75" x14ac:dyDescent="0.3">
      <c r="B471" s="5"/>
      <c r="C471" s="1"/>
      <c r="D471" s="1"/>
      <c r="E471" s="2"/>
      <c r="F471" s="2"/>
      <c r="G471" s="2"/>
    </row>
    <row r="472" spans="2:7" ht="18.75" x14ac:dyDescent="0.3">
      <c r="B472" s="5"/>
      <c r="C472" s="1"/>
      <c r="D472" s="1"/>
      <c r="E472" s="2"/>
      <c r="F472" s="2"/>
      <c r="G472" s="2"/>
    </row>
    <row r="473" spans="2:7" ht="18.75" x14ac:dyDescent="0.3">
      <c r="B473" s="5"/>
      <c r="C473" s="1"/>
      <c r="D473" s="1"/>
      <c r="E473" s="2"/>
      <c r="F473" s="2"/>
      <c r="G473" s="2"/>
    </row>
    <row r="474" spans="2:7" ht="18.75" x14ac:dyDescent="0.3">
      <c r="B474" s="5"/>
      <c r="C474" s="1"/>
      <c r="D474" s="1"/>
      <c r="E474" s="2"/>
      <c r="F474" s="2"/>
      <c r="G474" s="2"/>
    </row>
    <row r="475" spans="2:7" ht="18.75" x14ac:dyDescent="0.3">
      <c r="B475" s="5"/>
      <c r="C475" s="1"/>
      <c r="D475" s="1"/>
      <c r="E475" s="2"/>
      <c r="F475" s="2"/>
      <c r="G475" s="2"/>
    </row>
    <row r="476" spans="2:7" ht="18.75" x14ac:dyDescent="0.3">
      <c r="B476" s="5"/>
      <c r="C476" s="1"/>
      <c r="D476" s="1"/>
      <c r="E476" s="2"/>
      <c r="F476" s="2"/>
      <c r="G476" s="2"/>
    </row>
    <row r="477" spans="2:7" ht="18.75" x14ac:dyDescent="0.3">
      <c r="B477" s="5"/>
      <c r="C477" s="1"/>
      <c r="D477" s="1"/>
      <c r="E477" s="2"/>
      <c r="F477" s="2"/>
      <c r="G477" s="2"/>
    </row>
    <row r="478" spans="2:7" ht="18.75" x14ac:dyDescent="0.3">
      <c r="B478" s="5"/>
      <c r="C478" s="1"/>
      <c r="D478" s="1"/>
      <c r="E478" s="2"/>
      <c r="F478" s="2"/>
      <c r="G478" s="2"/>
    </row>
    <row r="479" spans="2:7" ht="18.75" x14ac:dyDescent="0.3">
      <c r="B479" s="5"/>
      <c r="C479" s="1"/>
      <c r="D479" s="1"/>
      <c r="E479" s="2"/>
      <c r="F479" s="2"/>
      <c r="G479" s="2"/>
    </row>
    <row r="480" spans="2:7" ht="18.75" x14ac:dyDescent="0.3">
      <c r="B480" s="5"/>
      <c r="C480" s="1"/>
      <c r="D480" s="1"/>
      <c r="E480" s="2"/>
      <c r="F480" s="2"/>
      <c r="G480" s="2"/>
    </row>
    <row r="481" spans="2:7" ht="18.75" x14ac:dyDescent="0.3">
      <c r="B481" s="5"/>
      <c r="C481" s="1"/>
      <c r="D481" s="1"/>
      <c r="E481" s="2"/>
      <c r="F481" s="2"/>
      <c r="G481" s="2"/>
    </row>
    <row r="482" spans="2:7" ht="18.75" x14ac:dyDescent="0.3">
      <c r="B482" s="5"/>
      <c r="C482" s="1"/>
      <c r="D482" s="1"/>
      <c r="E482" s="2"/>
      <c r="F482" s="2"/>
      <c r="G482" s="2"/>
    </row>
    <row r="483" spans="2:7" ht="18.75" x14ac:dyDescent="0.3">
      <c r="B483" s="5"/>
      <c r="C483" s="1"/>
      <c r="D483" s="1"/>
      <c r="E483" s="2"/>
      <c r="F483" s="2"/>
      <c r="G483" s="2"/>
    </row>
    <row r="484" spans="2:7" ht="18.75" x14ac:dyDescent="0.3">
      <c r="B484" s="5"/>
      <c r="C484" s="1"/>
      <c r="D484" s="1"/>
      <c r="E484" s="2"/>
      <c r="F484" s="2"/>
      <c r="G484" s="2"/>
    </row>
    <row r="485" spans="2:7" ht="18.75" x14ac:dyDescent="0.3">
      <c r="B485" s="5"/>
      <c r="C485" s="1"/>
      <c r="D485" s="1"/>
      <c r="E485" s="2"/>
      <c r="F485" s="2"/>
      <c r="G485" s="2"/>
    </row>
    <row r="486" spans="2:7" ht="18.75" x14ac:dyDescent="0.3">
      <c r="B486" s="5"/>
      <c r="C486" s="1"/>
      <c r="D486" s="1"/>
      <c r="E486" s="2"/>
      <c r="F486" s="2"/>
      <c r="G486" s="2"/>
    </row>
    <row r="487" spans="2:7" ht="18.75" x14ac:dyDescent="0.3">
      <c r="B487" s="5"/>
      <c r="C487" s="1"/>
      <c r="D487" s="1"/>
      <c r="E487" s="2"/>
      <c r="F487" s="2"/>
      <c r="G487" s="2"/>
    </row>
    <row r="488" spans="2:7" ht="18.75" x14ac:dyDescent="0.3">
      <c r="B488" s="5"/>
      <c r="C488" s="1"/>
      <c r="D488" s="1"/>
      <c r="E488" s="2"/>
      <c r="F488" s="2"/>
      <c r="G488" s="2"/>
    </row>
    <row r="489" spans="2:7" ht="18.75" x14ac:dyDescent="0.3">
      <c r="B489" s="5"/>
      <c r="C489" s="1"/>
      <c r="D489" s="1"/>
      <c r="E489" s="2"/>
      <c r="F489" s="2"/>
      <c r="G489" s="2"/>
    </row>
    <row r="490" spans="2:7" ht="18.75" x14ac:dyDescent="0.3">
      <c r="B490" s="5"/>
      <c r="C490" s="1"/>
      <c r="D490" s="1"/>
      <c r="E490" s="2"/>
      <c r="F490" s="2"/>
      <c r="G490" s="2"/>
    </row>
    <row r="491" spans="2:7" ht="18.75" x14ac:dyDescent="0.3">
      <c r="B491" s="5"/>
      <c r="C491" s="1"/>
      <c r="D491" s="1"/>
      <c r="E491" s="2"/>
      <c r="F491" s="2"/>
      <c r="G491" s="2"/>
    </row>
    <row r="492" spans="2:7" ht="18.75" x14ac:dyDescent="0.3">
      <c r="B492" s="5"/>
      <c r="C492" s="1"/>
      <c r="D492" s="1"/>
      <c r="E492" s="2"/>
      <c r="F492" s="2"/>
      <c r="G492" s="2"/>
    </row>
    <row r="493" spans="2:7" ht="18.75" x14ac:dyDescent="0.3">
      <c r="B493" s="5"/>
      <c r="C493" s="1"/>
      <c r="D493" s="1"/>
      <c r="E493" s="2"/>
      <c r="F493" s="2"/>
      <c r="G493" s="2"/>
    </row>
    <row r="494" spans="2:7" ht="18.75" x14ac:dyDescent="0.3">
      <c r="B494" s="5"/>
      <c r="C494" s="1"/>
      <c r="D494" s="1"/>
      <c r="E494" s="2"/>
      <c r="F494" s="2"/>
      <c r="G494" s="2"/>
    </row>
    <row r="495" spans="2:7" ht="18.75" x14ac:dyDescent="0.3">
      <c r="B495" s="5"/>
      <c r="C495" s="1"/>
      <c r="D495" s="1"/>
      <c r="E495" s="2"/>
      <c r="F495" s="2"/>
      <c r="G495" s="2"/>
    </row>
    <row r="496" spans="2:7" ht="18.75" x14ac:dyDescent="0.3">
      <c r="B496" s="5"/>
      <c r="C496" s="1"/>
      <c r="D496" s="1"/>
      <c r="E496" s="2"/>
      <c r="F496" s="2"/>
      <c r="G496" s="2"/>
    </row>
    <row r="497" spans="2:7" ht="18.75" x14ac:dyDescent="0.3">
      <c r="B497" s="5"/>
      <c r="C497" s="1"/>
      <c r="D497" s="1"/>
      <c r="E497" s="2"/>
      <c r="F497" s="2"/>
      <c r="G497" s="2"/>
    </row>
    <row r="498" spans="2:7" ht="18.75" x14ac:dyDescent="0.3">
      <c r="B498" s="5"/>
      <c r="C498" s="1"/>
      <c r="D498" s="1"/>
      <c r="E498" s="2"/>
      <c r="F498" s="2"/>
      <c r="G498" s="2"/>
    </row>
    <row r="499" spans="2:7" ht="18.75" x14ac:dyDescent="0.3">
      <c r="B499" s="5"/>
      <c r="C499" s="1"/>
      <c r="D499" s="1"/>
      <c r="E499" s="2"/>
      <c r="F499" s="2"/>
      <c r="G499" s="2"/>
    </row>
    <row r="500" spans="2:7" ht="18.75" x14ac:dyDescent="0.3">
      <c r="B500" s="5"/>
      <c r="C500" s="1"/>
      <c r="D500" s="1"/>
      <c r="E500" s="2"/>
      <c r="F500" s="2"/>
      <c r="G500" s="2"/>
    </row>
    <row r="501" spans="2:7" ht="18.75" x14ac:dyDescent="0.3">
      <c r="B501" s="5"/>
      <c r="C501" s="1"/>
      <c r="D501" s="1"/>
      <c r="E501" s="2"/>
      <c r="F501" s="2"/>
      <c r="G501" s="2"/>
    </row>
    <row r="502" spans="2:7" ht="18.75" x14ac:dyDescent="0.3">
      <c r="B502" s="5"/>
      <c r="C502" s="1"/>
      <c r="D502" s="1"/>
      <c r="E502" s="2"/>
      <c r="F502" s="2"/>
      <c r="G502" s="2"/>
    </row>
    <row r="503" spans="2:7" ht="18.75" x14ac:dyDescent="0.3">
      <c r="B503" s="5"/>
      <c r="C503" s="1"/>
      <c r="D503" s="1"/>
      <c r="E503" s="2"/>
      <c r="F503" s="2"/>
      <c r="G503" s="2"/>
    </row>
    <row r="504" spans="2:7" ht="18.75" x14ac:dyDescent="0.3">
      <c r="B504" s="5"/>
      <c r="C504" s="1"/>
      <c r="D504" s="1"/>
      <c r="E504" s="2"/>
      <c r="F504" s="2"/>
      <c r="G504" s="2"/>
    </row>
    <row r="505" spans="2:7" ht="18.75" x14ac:dyDescent="0.3">
      <c r="B505" s="5"/>
      <c r="C505" s="1"/>
      <c r="D505" s="1"/>
      <c r="E505" s="2"/>
      <c r="F505" s="2"/>
      <c r="G505" s="2"/>
    </row>
    <row r="506" spans="2:7" ht="18.75" x14ac:dyDescent="0.3">
      <c r="B506" s="5"/>
      <c r="C506" s="1"/>
      <c r="D506" s="1"/>
      <c r="E506" s="2"/>
      <c r="F506" s="2"/>
      <c r="G506" s="2"/>
    </row>
    <row r="507" spans="2:7" ht="18.75" x14ac:dyDescent="0.3">
      <c r="B507" s="5"/>
      <c r="C507" s="1"/>
      <c r="D507" s="1"/>
      <c r="E507" s="2"/>
      <c r="F507" s="2"/>
      <c r="G507" s="2"/>
    </row>
    <row r="508" spans="2:7" ht="18.75" x14ac:dyDescent="0.3">
      <c r="B508" s="5"/>
      <c r="C508" s="1"/>
      <c r="D508" s="1"/>
      <c r="E508" s="2"/>
      <c r="F508" s="2"/>
      <c r="G508" s="2"/>
    </row>
    <row r="509" spans="2:7" ht="18.75" x14ac:dyDescent="0.3">
      <c r="B509" s="5"/>
      <c r="C509" s="1"/>
      <c r="D509" s="1"/>
      <c r="E509" s="2"/>
      <c r="F509" s="2"/>
      <c r="G509" s="2"/>
    </row>
    <row r="510" spans="2:7" ht="18.75" x14ac:dyDescent="0.3">
      <c r="B510" s="5"/>
      <c r="C510" s="1"/>
      <c r="D510" s="1"/>
      <c r="E510" s="2"/>
      <c r="F510" s="2"/>
      <c r="G510" s="2"/>
    </row>
    <row r="511" spans="2:7" ht="18.75" x14ac:dyDescent="0.3">
      <c r="B511" s="5"/>
      <c r="C511" s="1"/>
      <c r="D511" s="1"/>
      <c r="E511" s="2"/>
      <c r="F511" s="2"/>
      <c r="G511" s="2"/>
    </row>
    <row r="512" spans="2:7" ht="18.75" x14ac:dyDescent="0.3">
      <c r="B512" s="5"/>
      <c r="C512" s="1"/>
      <c r="D512" s="1"/>
      <c r="E512" s="2"/>
      <c r="F512" s="2"/>
      <c r="G512" s="2"/>
    </row>
    <row r="513" spans="2:7" ht="18.75" x14ac:dyDescent="0.3">
      <c r="B513" s="5"/>
      <c r="C513" s="1"/>
      <c r="D513" s="1"/>
      <c r="E513" s="2"/>
      <c r="F513" s="2"/>
      <c r="G513" s="2"/>
    </row>
    <row r="514" spans="2:7" ht="18.75" x14ac:dyDescent="0.3">
      <c r="B514" s="5"/>
      <c r="C514" s="1"/>
      <c r="D514" s="1"/>
      <c r="E514" s="2"/>
      <c r="F514" s="2"/>
      <c r="G514" s="2"/>
    </row>
    <row r="515" spans="2:7" ht="18.75" x14ac:dyDescent="0.3">
      <c r="B515" s="5"/>
      <c r="C515" s="1"/>
      <c r="D515" s="1"/>
      <c r="E515" s="2"/>
      <c r="F515" s="2"/>
      <c r="G515" s="2"/>
    </row>
    <row r="516" spans="2:7" ht="18.75" x14ac:dyDescent="0.3">
      <c r="B516" s="5"/>
      <c r="C516" s="1"/>
      <c r="D516" s="1"/>
      <c r="E516" s="2"/>
      <c r="F516" s="2"/>
      <c r="G516" s="2"/>
    </row>
    <row r="517" spans="2:7" ht="18.75" x14ac:dyDescent="0.3">
      <c r="B517" s="5"/>
      <c r="C517" s="1"/>
      <c r="D517" s="1"/>
      <c r="E517" s="2"/>
      <c r="F517" s="2"/>
      <c r="G517" s="2"/>
    </row>
    <row r="518" spans="2:7" ht="18.75" x14ac:dyDescent="0.3">
      <c r="B518" s="5"/>
      <c r="C518" s="1"/>
      <c r="D518" s="1"/>
      <c r="E518" s="2"/>
      <c r="F518" s="2"/>
      <c r="G518" s="2"/>
    </row>
    <row r="519" spans="2:7" ht="18.75" x14ac:dyDescent="0.3">
      <c r="B519" s="5"/>
      <c r="C519" s="1"/>
      <c r="D519" s="1"/>
      <c r="E519" s="2"/>
      <c r="F519" s="2"/>
      <c r="G519" s="2"/>
    </row>
    <row r="520" spans="2:7" ht="18.75" x14ac:dyDescent="0.3">
      <c r="B520" s="5"/>
      <c r="C520" s="1"/>
      <c r="D520" s="1"/>
      <c r="E520" s="2"/>
      <c r="F520" s="2"/>
      <c r="G520" s="2"/>
    </row>
    <row r="521" spans="2:7" ht="18.75" x14ac:dyDescent="0.3">
      <c r="B521" s="5"/>
      <c r="C521" s="1"/>
      <c r="D521" s="1"/>
      <c r="E521" s="2"/>
      <c r="F521" s="2"/>
      <c r="G521" s="2"/>
    </row>
    <row r="522" spans="2:7" ht="18.75" x14ac:dyDescent="0.3">
      <c r="B522" s="5"/>
      <c r="C522" s="1"/>
      <c r="D522" s="1"/>
      <c r="E522" s="2"/>
      <c r="F522" s="2"/>
      <c r="G522" s="2"/>
    </row>
    <row r="523" spans="2:7" ht="18.75" x14ac:dyDescent="0.3">
      <c r="B523" s="5"/>
      <c r="C523" s="1"/>
      <c r="D523" s="1"/>
      <c r="E523" s="2"/>
      <c r="F523" s="2"/>
      <c r="G523" s="2"/>
    </row>
    <row r="524" spans="2:7" ht="18.75" x14ac:dyDescent="0.3">
      <c r="B524" s="5"/>
      <c r="C524" s="1"/>
      <c r="D524" s="1"/>
      <c r="E524" s="2"/>
      <c r="F524" s="2"/>
      <c r="G524" s="2"/>
    </row>
    <row r="525" spans="2:7" ht="18.75" x14ac:dyDescent="0.3">
      <c r="B525" s="5"/>
      <c r="C525" s="1"/>
      <c r="D525" s="1"/>
      <c r="E525" s="2"/>
      <c r="F525" s="2"/>
      <c r="G525" s="2"/>
    </row>
    <row r="526" spans="2:7" ht="18.75" x14ac:dyDescent="0.3">
      <c r="B526" s="5"/>
      <c r="C526" s="1"/>
      <c r="D526" s="1"/>
      <c r="E526" s="2"/>
      <c r="F526" s="2"/>
      <c r="G526" s="2"/>
    </row>
    <row r="527" spans="2:7" ht="18.75" x14ac:dyDescent="0.3">
      <c r="B527" s="5"/>
      <c r="C527" s="1"/>
      <c r="D527" s="1"/>
      <c r="E527" s="2"/>
      <c r="F527" s="2"/>
      <c r="G527" s="2"/>
    </row>
    <row r="528" spans="2:7" ht="18.75" x14ac:dyDescent="0.3">
      <c r="B528" s="5"/>
      <c r="C528" s="1"/>
      <c r="D528" s="1"/>
      <c r="E528" s="2"/>
      <c r="F528" s="2"/>
      <c r="G528" s="2"/>
    </row>
    <row r="529" spans="2:7" ht="18.75" x14ac:dyDescent="0.3">
      <c r="B529" s="5"/>
      <c r="C529" s="1"/>
      <c r="D529" s="1"/>
      <c r="E529" s="2"/>
      <c r="F529" s="2"/>
      <c r="G529" s="2"/>
    </row>
    <row r="530" spans="2:7" ht="18.75" x14ac:dyDescent="0.3">
      <c r="B530" s="5"/>
      <c r="C530" s="1"/>
      <c r="D530" s="1"/>
      <c r="E530" s="2"/>
      <c r="F530" s="2"/>
      <c r="G530" s="2"/>
    </row>
    <row r="531" spans="2:7" ht="18.75" x14ac:dyDescent="0.3">
      <c r="B531" s="5"/>
      <c r="C531" s="1"/>
      <c r="D531" s="1"/>
      <c r="E531" s="2"/>
      <c r="F531" s="2"/>
      <c r="G531" s="2"/>
    </row>
    <row r="532" spans="2:7" ht="18.75" x14ac:dyDescent="0.3">
      <c r="B532" s="5"/>
      <c r="C532" s="1"/>
      <c r="D532" s="1"/>
      <c r="E532" s="2"/>
      <c r="F532" s="2"/>
      <c r="G532" s="2"/>
    </row>
    <row r="533" spans="2:7" ht="18.75" x14ac:dyDescent="0.3">
      <c r="B533" s="5"/>
      <c r="C533" s="1"/>
      <c r="D533" s="1"/>
      <c r="E533" s="2"/>
      <c r="F533" s="2"/>
      <c r="G533" s="2"/>
    </row>
    <row r="534" spans="2:7" ht="18.75" x14ac:dyDescent="0.3">
      <c r="B534" s="5"/>
      <c r="C534" s="1"/>
      <c r="D534" s="1"/>
      <c r="E534" s="2"/>
      <c r="F534" s="2"/>
      <c r="G534" s="2"/>
    </row>
    <row r="535" spans="2:7" ht="18.75" x14ac:dyDescent="0.3">
      <c r="B535" s="5"/>
      <c r="C535" s="1"/>
      <c r="D535" s="1"/>
      <c r="E535" s="2"/>
      <c r="F535" s="2"/>
      <c r="G535" s="2"/>
    </row>
    <row r="536" spans="2:7" ht="18.75" x14ac:dyDescent="0.3">
      <c r="B536" s="5"/>
      <c r="C536" s="1"/>
      <c r="D536" s="1"/>
      <c r="E536" s="2"/>
      <c r="F536" s="2"/>
      <c r="G536" s="2"/>
    </row>
    <row r="537" spans="2:7" ht="18.75" x14ac:dyDescent="0.3">
      <c r="B537" s="5"/>
      <c r="C537" s="1"/>
      <c r="D537" s="1"/>
      <c r="E537" s="2"/>
      <c r="F537" s="2"/>
      <c r="G537" s="2"/>
    </row>
    <row r="538" spans="2:7" ht="18.75" x14ac:dyDescent="0.3">
      <c r="B538" s="5"/>
      <c r="C538" s="1"/>
      <c r="D538" s="1"/>
      <c r="E538" s="2"/>
      <c r="F538" s="2"/>
      <c r="G538" s="2"/>
    </row>
    <row r="539" spans="2:7" ht="18.75" x14ac:dyDescent="0.3">
      <c r="B539" s="5"/>
      <c r="C539" s="1"/>
      <c r="D539" s="1"/>
      <c r="E539" s="2"/>
      <c r="F539" s="2"/>
      <c r="G539" s="2"/>
    </row>
    <row r="540" spans="2:7" ht="18.75" x14ac:dyDescent="0.3">
      <c r="B540" s="5"/>
      <c r="C540" s="1"/>
      <c r="D540" s="1"/>
      <c r="E540" s="2"/>
      <c r="F540" s="2"/>
      <c r="G540" s="2"/>
    </row>
    <row r="541" spans="2:7" ht="18.75" x14ac:dyDescent="0.3">
      <c r="B541" s="5"/>
      <c r="C541" s="1"/>
      <c r="D541" s="1"/>
      <c r="E541" s="2"/>
      <c r="F541" s="2"/>
      <c r="G541" s="2"/>
    </row>
    <row r="542" spans="2:7" ht="18.75" x14ac:dyDescent="0.3">
      <c r="B542" s="5"/>
      <c r="C542" s="1"/>
      <c r="D542" s="1"/>
      <c r="E542" s="2"/>
      <c r="F542" s="2"/>
      <c r="G542" s="2"/>
    </row>
    <row r="543" spans="2:7" ht="18.75" x14ac:dyDescent="0.3">
      <c r="B543" s="5"/>
      <c r="C543" s="1"/>
      <c r="D543" s="1"/>
      <c r="E543" s="2"/>
      <c r="F543" s="2"/>
      <c r="G543" s="2"/>
    </row>
    <row r="544" spans="2:7" ht="18.75" x14ac:dyDescent="0.3">
      <c r="B544" s="5"/>
      <c r="C544" s="1"/>
      <c r="D544" s="1"/>
      <c r="E544" s="2"/>
      <c r="F544" s="2"/>
      <c r="G544" s="2"/>
    </row>
    <row r="545" spans="2:7" ht="18.75" x14ac:dyDescent="0.3">
      <c r="B545" s="5"/>
      <c r="C545" s="1"/>
      <c r="D545" s="1"/>
      <c r="E545" s="2"/>
      <c r="F545" s="2"/>
      <c r="G545" s="2"/>
    </row>
    <row r="546" spans="2:7" ht="18.75" x14ac:dyDescent="0.3">
      <c r="B546" s="5"/>
      <c r="C546" s="1"/>
      <c r="D546" s="1"/>
      <c r="E546" s="2"/>
      <c r="F546" s="2"/>
      <c r="G546" s="2"/>
    </row>
    <row r="547" spans="2:7" ht="18.75" x14ac:dyDescent="0.3">
      <c r="B547" s="5"/>
      <c r="C547" s="1"/>
      <c r="D547" s="1"/>
      <c r="E547" s="2"/>
      <c r="F547" s="2"/>
      <c r="G547" s="2"/>
    </row>
    <row r="548" spans="2:7" ht="18" x14ac:dyDescent="0.25">
      <c r="C548" s="4"/>
      <c r="D548" s="4"/>
      <c r="E548" s="2"/>
      <c r="F548" s="2"/>
      <c r="G548" s="2"/>
    </row>
    <row r="549" spans="2:7" ht="18" x14ac:dyDescent="0.25">
      <c r="C549" s="4"/>
      <c r="D549" s="4"/>
      <c r="E549" s="2"/>
      <c r="F549" s="2"/>
      <c r="G549" s="2"/>
    </row>
    <row r="550" spans="2:7" ht="18" x14ac:dyDescent="0.25">
      <c r="C550" s="4"/>
      <c r="D550" s="4"/>
      <c r="E550" s="2"/>
      <c r="F550" s="2"/>
      <c r="G550" s="2"/>
    </row>
    <row r="551" spans="2:7" ht="18" x14ac:dyDescent="0.25">
      <c r="C551" s="4"/>
      <c r="D551" s="4"/>
      <c r="E551" s="2"/>
      <c r="F551" s="2"/>
      <c r="G551" s="2"/>
    </row>
    <row r="552" spans="2:7" ht="18" x14ac:dyDescent="0.25">
      <c r="C552" s="4"/>
      <c r="D552" s="4"/>
      <c r="E552" s="2"/>
      <c r="F552" s="2"/>
      <c r="G552" s="2"/>
    </row>
    <row r="553" spans="2:7" ht="18" x14ac:dyDescent="0.25">
      <c r="C553" s="4"/>
      <c r="D553" s="4"/>
      <c r="E553" s="2"/>
      <c r="F553" s="2"/>
      <c r="G553" s="2"/>
    </row>
    <row r="554" spans="2:7" ht="18" x14ac:dyDescent="0.25">
      <c r="C554" s="4"/>
      <c r="D554" s="4"/>
      <c r="E554" s="2"/>
      <c r="F554" s="2"/>
      <c r="G554" s="2"/>
    </row>
    <row r="555" spans="2:7" ht="18" x14ac:dyDescent="0.25">
      <c r="C555" s="4"/>
      <c r="D555" s="4"/>
      <c r="E555" s="2"/>
      <c r="F555" s="2"/>
      <c r="G555" s="2"/>
    </row>
    <row r="556" spans="2:7" ht="18" x14ac:dyDescent="0.25">
      <c r="C556" s="4"/>
      <c r="D556" s="4"/>
      <c r="E556" s="2"/>
      <c r="F556" s="2"/>
      <c r="G556" s="2"/>
    </row>
    <row r="557" spans="2:7" ht="18" x14ac:dyDescent="0.25">
      <c r="C557" s="4"/>
      <c r="D557" s="4"/>
      <c r="E557" s="2"/>
      <c r="F557" s="2"/>
      <c r="G557" s="2"/>
    </row>
    <row r="558" spans="2:7" ht="18" x14ac:dyDescent="0.25">
      <c r="C558" s="4"/>
      <c r="D558" s="4"/>
      <c r="E558" s="2"/>
      <c r="F558" s="2"/>
      <c r="G558" s="2"/>
    </row>
    <row r="559" spans="2:7" ht="18" x14ac:dyDescent="0.25">
      <c r="C559" s="4"/>
      <c r="D559" s="4"/>
      <c r="E559" s="2"/>
      <c r="F559" s="2"/>
      <c r="G559" s="2"/>
    </row>
    <row r="560" spans="2:7" ht="18" x14ac:dyDescent="0.25">
      <c r="C560" s="4"/>
      <c r="D560" s="4"/>
      <c r="E560" s="2"/>
      <c r="F560" s="2"/>
      <c r="G560" s="2"/>
    </row>
    <row r="561" spans="3:7" ht="18" x14ac:dyDescent="0.25">
      <c r="C561" s="4"/>
      <c r="D561" s="4"/>
      <c r="E561" s="2"/>
      <c r="F561" s="2"/>
      <c r="G561" s="2"/>
    </row>
    <row r="562" spans="3:7" ht="18" x14ac:dyDescent="0.25">
      <c r="C562" s="4"/>
      <c r="D562" s="4"/>
      <c r="E562" s="2"/>
      <c r="F562" s="2"/>
      <c r="G562" s="2"/>
    </row>
    <row r="563" spans="3:7" ht="18" x14ac:dyDescent="0.25">
      <c r="C563" s="4"/>
      <c r="D563" s="4"/>
      <c r="E563" s="2"/>
      <c r="F563" s="2"/>
      <c r="G563" s="2"/>
    </row>
    <row r="564" spans="3:7" ht="18" x14ac:dyDescent="0.25">
      <c r="C564" s="4"/>
      <c r="D564" s="4"/>
      <c r="E564" s="2"/>
      <c r="F564" s="2"/>
      <c r="G564" s="2"/>
    </row>
    <row r="565" spans="3:7" ht="18" x14ac:dyDescent="0.25">
      <c r="C565" s="4"/>
      <c r="D565" s="4"/>
      <c r="E565" s="2"/>
      <c r="F565" s="2"/>
      <c r="G565" s="2"/>
    </row>
    <row r="566" spans="3:7" ht="18" x14ac:dyDescent="0.25">
      <c r="C566" s="4"/>
      <c r="D566" s="4"/>
      <c r="E566" s="2"/>
      <c r="F566" s="2"/>
      <c r="G566" s="2"/>
    </row>
    <row r="567" spans="3:7" ht="18" x14ac:dyDescent="0.25">
      <c r="C567" s="4"/>
      <c r="D567" s="4"/>
      <c r="E567" s="2"/>
      <c r="F567" s="2"/>
      <c r="G567" s="2"/>
    </row>
    <row r="568" spans="3:7" ht="18" x14ac:dyDescent="0.25">
      <c r="C568" s="4"/>
      <c r="D568" s="4"/>
      <c r="E568" s="2"/>
      <c r="F568" s="2"/>
      <c r="G568" s="2"/>
    </row>
    <row r="569" spans="3:7" ht="18" x14ac:dyDescent="0.25">
      <c r="C569" s="4"/>
      <c r="D569" s="4"/>
      <c r="E569" s="2"/>
      <c r="F569" s="2"/>
      <c r="G569" s="2"/>
    </row>
    <row r="570" spans="3:7" ht="18" x14ac:dyDescent="0.25">
      <c r="C570" s="4"/>
      <c r="D570" s="4"/>
      <c r="E570" s="2"/>
      <c r="F570" s="2"/>
      <c r="G570" s="2"/>
    </row>
    <row r="571" spans="3:7" ht="18" x14ac:dyDescent="0.25">
      <c r="C571" s="4"/>
      <c r="D571" s="4"/>
      <c r="E571" s="2"/>
      <c r="F571" s="2"/>
      <c r="G571" s="2"/>
    </row>
    <row r="572" spans="3:7" ht="18" x14ac:dyDescent="0.25">
      <c r="C572" s="4"/>
      <c r="D572" s="4"/>
      <c r="E572" s="2"/>
      <c r="F572" s="2"/>
      <c r="G572" s="2"/>
    </row>
    <row r="573" spans="3:7" ht="18" x14ac:dyDescent="0.25">
      <c r="C573" s="4"/>
      <c r="D573" s="4"/>
      <c r="E573" s="2"/>
      <c r="F573" s="2"/>
      <c r="G573" s="2"/>
    </row>
    <row r="574" spans="3:7" ht="18" x14ac:dyDescent="0.25">
      <c r="C574" s="4"/>
      <c r="D574" s="4"/>
      <c r="E574" s="2"/>
      <c r="F574" s="2"/>
      <c r="G574" s="2"/>
    </row>
    <row r="575" spans="3:7" ht="18" x14ac:dyDescent="0.25">
      <c r="C575" s="4"/>
      <c r="D575" s="4"/>
      <c r="E575" s="2"/>
      <c r="F575" s="2"/>
      <c r="G575" s="2"/>
    </row>
    <row r="576" spans="3:7" ht="18" x14ac:dyDescent="0.25">
      <c r="C576" s="4"/>
      <c r="D576" s="4"/>
      <c r="E576" s="2"/>
      <c r="F576" s="2"/>
      <c r="G576" s="2"/>
    </row>
    <row r="577" spans="3:7" ht="18" x14ac:dyDescent="0.25">
      <c r="C577" s="4"/>
      <c r="D577" s="4"/>
      <c r="E577" s="2"/>
      <c r="F577" s="2"/>
      <c r="G577" s="2"/>
    </row>
    <row r="578" spans="3:7" ht="18" x14ac:dyDescent="0.25">
      <c r="C578" s="4"/>
      <c r="D578" s="4"/>
      <c r="E578" s="2"/>
      <c r="F578" s="2"/>
      <c r="G578" s="2"/>
    </row>
    <row r="579" spans="3:7" ht="18" x14ac:dyDescent="0.25">
      <c r="C579" s="4"/>
      <c r="D579" s="4"/>
      <c r="E579" s="2"/>
      <c r="F579" s="2"/>
      <c r="G579" s="2"/>
    </row>
    <row r="580" spans="3:7" ht="18" x14ac:dyDescent="0.25">
      <c r="C580" s="4"/>
      <c r="D580" s="4"/>
      <c r="E580" s="2"/>
      <c r="F580" s="2"/>
      <c r="G580" s="2"/>
    </row>
    <row r="581" spans="3:7" ht="18" x14ac:dyDescent="0.25">
      <c r="C581" s="4"/>
      <c r="D581" s="4"/>
      <c r="E581" s="2"/>
      <c r="F581" s="2"/>
      <c r="G581" s="2"/>
    </row>
    <row r="582" spans="3:7" ht="18" x14ac:dyDescent="0.25">
      <c r="C582" s="4"/>
      <c r="D582" s="4"/>
      <c r="E582" s="2"/>
      <c r="F582" s="2"/>
      <c r="G582" s="2"/>
    </row>
    <row r="583" spans="3:7" ht="18" x14ac:dyDescent="0.25">
      <c r="C583" s="4"/>
      <c r="D583" s="4"/>
      <c r="E583" s="2"/>
      <c r="F583" s="2"/>
      <c r="G583" s="2"/>
    </row>
    <row r="584" spans="3:7" ht="18" x14ac:dyDescent="0.25">
      <c r="C584" s="4"/>
      <c r="D584" s="4"/>
      <c r="E584" s="2"/>
      <c r="F584" s="2"/>
      <c r="G584" s="2"/>
    </row>
    <row r="585" spans="3:7" ht="18" x14ac:dyDescent="0.25">
      <c r="C585" s="4"/>
      <c r="D585" s="4"/>
      <c r="E585" s="2"/>
      <c r="F585" s="2"/>
      <c r="G585" s="2"/>
    </row>
    <row r="586" spans="3:7" ht="18" x14ac:dyDescent="0.25">
      <c r="C586" s="4"/>
      <c r="D586" s="4"/>
      <c r="E586" s="2"/>
      <c r="F586" s="2"/>
      <c r="G586" s="2"/>
    </row>
    <row r="587" spans="3:7" ht="18" x14ac:dyDescent="0.25">
      <c r="C587" s="4"/>
      <c r="D587" s="4"/>
      <c r="E587" s="2"/>
      <c r="F587" s="2"/>
      <c r="G587" s="2"/>
    </row>
    <row r="588" spans="3:7" ht="18" x14ac:dyDescent="0.25">
      <c r="C588" s="4"/>
      <c r="D588" s="4"/>
      <c r="E588" s="2"/>
      <c r="F588" s="2"/>
      <c r="G588" s="2"/>
    </row>
    <row r="589" spans="3:7" ht="18" x14ac:dyDescent="0.25">
      <c r="C589" s="4"/>
      <c r="D589" s="4"/>
      <c r="E589" s="2"/>
      <c r="F589" s="2"/>
      <c r="G589" s="2"/>
    </row>
    <row r="590" spans="3:7" ht="18" x14ac:dyDescent="0.25">
      <c r="C590" s="4"/>
      <c r="D590" s="4"/>
      <c r="E590" s="2"/>
      <c r="F590" s="2"/>
      <c r="G590" s="2"/>
    </row>
    <row r="591" spans="3:7" ht="18" x14ac:dyDescent="0.25">
      <c r="C591" s="4"/>
      <c r="D591" s="4"/>
      <c r="E591" s="2"/>
      <c r="F591" s="2"/>
      <c r="G591" s="2"/>
    </row>
    <row r="592" spans="3:7" ht="18" x14ac:dyDescent="0.25">
      <c r="C592" s="4"/>
      <c r="D592" s="4"/>
      <c r="E592" s="2"/>
      <c r="F592" s="2"/>
      <c r="G592" s="2"/>
    </row>
    <row r="593" spans="3:7" ht="18" x14ac:dyDescent="0.25">
      <c r="C593" s="4"/>
      <c r="D593" s="4"/>
      <c r="E593" s="2"/>
      <c r="F593" s="2"/>
      <c r="G593" s="2"/>
    </row>
    <row r="594" spans="3:7" ht="18" x14ac:dyDescent="0.25">
      <c r="C594" s="4"/>
      <c r="D594" s="4"/>
      <c r="E594" s="2"/>
      <c r="F594" s="2"/>
      <c r="G594" s="2"/>
    </row>
    <row r="595" spans="3:7" ht="18" x14ac:dyDescent="0.25">
      <c r="C595" s="4"/>
      <c r="D595" s="4"/>
      <c r="E595" s="2"/>
      <c r="F595" s="2"/>
      <c r="G595" s="2"/>
    </row>
    <row r="596" spans="3:7" ht="18" x14ac:dyDescent="0.25">
      <c r="C596" s="4"/>
      <c r="D596" s="4"/>
      <c r="E596" s="2"/>
      <c r="F596" s="2"/>
      <c r="G596" s="2"/>
    </row>
    <row r="597" spans="3:7" ht="18" x14ac:dyDescent="0.25">
      <c r="C597" s="4"/>
      <c r="D597" s="4"/>
      <c r="E597" s="2"/>
      <c r="F597" s="2"/>
      <c r="G597" s="2"/>
    </row>
    <row r="598" spans="3:7" ht="18" x14ac:dyDescent="0.25">
      <c r="C598" s="4"/>
      <c r="D598" s="4"/>
      <c r="E598" s="2"/>
      <c r="F598" s="2"/>
      <c r="G598" s="2"/>
    </row>
    <row r="599" spans="3:7" ht="18" x14ac:dyDescent="0.25">
      <c r="C599" s="4"/>
      <c r="D599" s="4"/>
      <c r="E599" s="2"/>
      <c r="F599" s="2"/>
      <c r="G599" s="2"/>
    </row>
    <row r="600" spans="3:7" ht="18" x14ac:dyDescent="0.25">
      <c r="C600" s="4"/>
      <c r="D600" s="4"/>
      <c r="E600" s="2"/>
      <c r="F600" s="2"/>
      <c r="G600" s="2"/>
    </row>
    <row r="601" spans="3:7" ht="18" x14ac:dyDescent="0.25">
      <c r="C601" s="4"/>
      <c r="D601" s="4"/>
      <c r="E601" s="2"/>
      <c r="F601" s="2"/>
      <c r="G601" s="2"/>
    </row>
    <row r="602" spans="3:7" ht="18" x14ac:dyDescent="0.25">
      <c r="C602" s="4"/>
      <c r="D602" s="4"/>
      <c r="E602" s="2"/>
      <c r="F602" s="2"/>
      <c r="G602" s="2"/>
    </row>
    <row r="603" spans="3:7" ht="18" x14ac:dyDescent="0.25">
      <c r="C603" s="4"/>
      <c r="D603" s="4"/>
      <c r="E603" s="2"/>
      <c r="F603" s="2"/>
      <c r="G603" s="2"/>
    </row>
    <row r="604" spans="3:7" ht="18" x14ac:dyDescent="0.25">
      <c r="C604" s="4"/>
      <c r="D604" s="4"/>
      <c r="E604" s="2"/>
      <c r="F604" s="2"/>
      <c r="G604" s="2"/>
    </row>
    <row r="605" spans="3:7" ht="18" x14ac:dyDescent="0.25">
      <c r="C605" s="4"/>
      <c r="D605" s="4"/>
      <c r="E605" s="2"/>
      <c r="F605" s="2"/>
      <c r="G605" s="2"/>
    </row>
    <row r="606" spans="3:7" ht="18" x14ac:dyDescent="0.25">
      <c r="C606" s="4"/>
      <c r="D606" s="4"/>
      <c r="E606" s="2"/>
      <c r="F606" s="2"/>
      <c r="G606" s="2"/>
    </row>
    <row r="607" spans="3:7" ht="18" x14ac:dyDescent="0.25">
      <c r="C607" s="4"/>
      <c r="D607" s="4"/>
      <c r="E607" s="2"/>
      <c r="F607" s="2"/>
      <c r="G607" s="2"/>
    </row>
    <row r="608" spans="3:7" ht="18" x14ac:dyDescent="0.25">
      <c r="C608" s="4"/>
      <c r="D608" s="4"/>
      <c r="E608" s="2"/>
      <c r="F608" s="2"/>
      <c r="G608" s="2"/>
    </row>
    <row r="609" spans="3:7" ht="18" x14ac:dyDescent="0.25">
      <c r="C609" s="4"/>
      <c r="D609" s="4"/>
      <c r="E609" s="2"/>
      <c r="F609" s="2"/>
      <c r="G609" s="2"/>
    </row>
    <row r="610" spans="3:7" ht="18" x14ac:dyDescent="0.25">
      <c r="C610" s="4"/>
      <c r="D610" s="4"/>
      <c r="E610" s="2"/>
      <c r="F610" s="2"/>
      <c r="G610" s="2"/>
    </row>
    <row r="611" spans="3:7" ht="18" x14ac:dyDescent="0.25">
      <c r="C611" s="4"/>
      <c r="D611" s="4"/>
      <c r="E611" s="2"/>
      <c r="F611" s="2"/>
      <c r="G611" s="2"/>
    </row>
    <row r="612" spans="3:7" ht="18" x14ac:dyDescent="0.25">
      <c r="C612" s="4"/>
      <c r="D612" s="4"/>
      <c r="E612" s="2"/>
      <c r="F612" s="2"/>
      <c r="G612" s="2"/>
    </row>
    <row r="613" spans="3:7" ht="18" x14ac:dyDescent="0.25">
      <c r="C613" s="4"/>
      <c r="D613" s="4"/>
      <c r="E613" s="2"/>
      <c r="F613" s="2"/>
      <c r="G613" s="2"/>
    </row>
    <row r="614" spans="3:7" ht="18" x14ac:dyDescent="0.25">
      <c r="C614" s="4"/>
      <c r="D614" s="4"/>
      <c r="E614" s="2"/>
      <c r="F614" s="2"/>
      <c r="G614" s="2"/>
    </row>
    <row r="615" spans="3:7" ht="18" x14ac:dyDescent="0.25">
      <c r="C615" s="4"/>
      <c r="D615" s="4"/>
      <c r="E615" s="2"/>
      <c r="F615" s="2"/>
      <c r="G615" s="2"/>
    </row>
    <row r="616" spans="3:7" ht="18" x14ac:dyDescent="0.25">
      <c r="C616" s="4"/>
      <c r="D616" s="4"/>
      <c r="E616" s="2"/>
      <c r="F616" s="2"/>
      <c r="G616" s="2"/>
    </row>
    <row r="617" spans="3:7" ht="18" x14ac:dyDescent="0.25">
      <c r="C617" s="4"/>
      <c r="D617" s="4"/>
      <c r="E617" s="2"/>
      <c r="F617" s="2"/>
      <c r="G617" s="2"/>
    </row>
    <row r="618" spans="3:7" ht="18" x14ac:dyDescent="0.25">
      <c r="C618" s="4"/>
      <c r="D618" s="4"/>
      <c r="E618" s="2"/>
      <c r="F618" s="2"/>
      <c r="G618" s="2"/>
    </row>
    <row r="619" spans="3:7" ht="18" x14ac:dyDescent="0.25">
      <c r="C619" s="4"/>
      <c r="D619" s="4"/>
      <c r="E619" s="2"/>
      <c r="F619" s="2"/>
      <c r="G619" s="2"/>
    </row>
    <row r="620" spans="3:7" ht="18" x14ac:dyDescent="0.25">
      <c r="C620" s="4"/>
      <c r="D620" s="4"/>
      <c r="E620" s="2"/>
      <c r="F620" s="2"/>
      <c r="G620" s="2"/>
    </row>
    <row r="621" spans="3:7" ht="18" x14ac:dyDescent="0.25">
      <c r="C621" s="4"/>
      <c r="D621" s="4"/>
      <c r="E621" s="2"/>
      <c r="F621" s="2"/>
      <c r="G621" s="2"/>
    </row>
    <row r="622" spans="3:7" ht="18" x14ac:dyDescent="0.25">
      <c r="E622" s="2"/>
      <c r="F622" s="2"/>
      <c r="G622" s="2"/>
    </row>
    <row r="623" spans="3:7" ht="18" x14ac:dyDescent="0.25">
      <c r="E623" s="2"/>
      <c r="F623" s="2"/>
      <c r="G623" s="2"/>
    </row>
    <row r="624" spans="3:7" ht="18" x14ac:dyDescent="0.25">
      <c r="E624" s="2"/>
      <c r="F624" s="2"/>
      <c r="G624" s="2"/>
    </row>
    <row r="625" spans="5:7" ht="18" x14ac:dyDescent="0.25">
      <c r="E625" s="2"/>
      <c r="F625" s="2"/>
      <c r="G625" s="2"/>
    </row>
    <row r="626" spans="5:7" ht="18" x14ac:dyDescent="0.25">
      <c r="E626" s="2"/>
      <c r="F626" s="2"/>
      <c r="G626" s="2"/>
    </row>
    <row r="627" spans="5:7" ht="18" x14ac:dyDescent="0.25">
      <c r="E627" s="2"/>
      <c r="F627" s="2"/>
      <c r="G627" s="2"/>
    </row>
    <row r="628" spans="5:7" ht="18" x14ac:dyDescent="0.25">
      <c r="E628" s="2"/>
      <c r="F628" s="2"/>
      <c r="G628" s="2"/>
    </row>
    <row r="629" spans="5:7" ht="18" x14ac:dyDescent="0.25">
      <c r="E629" s="2"/>
      <c r="F629" s="2"/>
      <c r="G629" s="2"/>
    </row>
    <row r="630" spans="5:7" ht="18" x14ac:dyDescent="0.25">
      <c r="E630" s="2"/>
      <c r="F630" s="2"/>
      <c r="G630" s="2"/>
    </row>
    <row r="631" spans="5:7" ht="18" x14ac:dyDescent="0.25">
      <c r="E631" s="2"/>
      <c r="F631" s="2"/>
      <c r="G631" s="2"/>
    </row>
    <row r="632" spans="5:7" ht="18" x14ac:dyDescent="0.25">
      <c r="E632" s="2"/>
      <c r="F632" s="2"/>
      <c r="G632" s="2"/>
    </row>
    <row r="633" spans="5:7" ht="18" x14ac:dyDescent="0.25">
      <c r="E633" s="2"/>
      <c r="F633" s="2"/>
      <c r="G633" s="2"/>
    </row>
    <row r="634" spans="5:7" ht="18" x14ac:dyDescent="0.25">
      <c r="E634" s="2"/>
      <c r="F634" s="2"/>
      <c r="G634" s="2"/>
    </row>
    <row r="635" spans="5:7" ht="18" x14ac:dyDescent="0.25">
      <c r="E635" s="2"/>
      <c r="F635" s="2"/>
      <c r="G635" s="2"/>
    </row>
    <row r="636" spans="5:7" ht="18" x14ac:dyDescent="0.25">
      <c r="E636" s="2"/>
      <c r="F636" s="2"/>
      <c r="G636" s="2"/>
    </row>
    <row r="637" spans="5:7" ht="18" x14ac:dyDescent="0.25">
      <c r="E637" s="2"/>
      <c r="F637" s="2"/>
      <c r="G637" s="2"/>
    </row>
    <row r="638" spans="5:7" ht="18" x14ac:dyDescent="0.25">
      <c r="E638" s="2"/>
      <c r="F638" s="2"/>
      <c r="G638" s="2"/>
    </row>
    <row r="639" spans="5:7" ht="18" x14ac:dyDescent="0.25">
      <c r="E639" s="2"/>
      <c r="F639" s="2"/>
      <c r="G639" s="2"/>
    </row>
    <row r="640" spans="5:7" ht="18" x14ac:dyDescent="0.25">
      <c r="E640" s="2"/>
      <c r="F640" s="2"/>
      <c r="G640" s="2"/>
    </row>
    <row r="641" spans="5:7" ht="18" x14ac:dyDescent="0.25">
      <c r="E641" s="2"/>
      <c r="F641" s="2"/>
      <c r="G641" s="2"/>
    </row>
    <row r="642" spans="5:7" ht="18" x14ac:dyDescent="0.25">
      <c r="E642" s="2"/>
      <c r="F642" s="2"/>
      <c r="G642" s="2"/>
    </row>
    <row r="643" spans="5:7" ht="18" x14ac:dyDescent="0.25">
      <c r="E643" s="2"/>
      <c r="F643" s="2"/>
      <c r="G643" s="2"/>
    </row>
    <row r="644" spans="5:7" ht="18" x14ac:dyDescent="0.25">
      <c r="E644" s="2"/>
      <c r="F644" s="2"/>
      <c r="G644" s="2"/>
    </row>
    <row r="645" spans="5:7" ht="18" x14ac:dyDescent="0.25">
      <c r="E645" s="2"/>
      <c r="F645" s="2"/>
      <c r="G645" s="2"/>
    </row>
    <row r="646" spans="5:7" ht="18" x14ac:dyDescent="0.25">
      <c r="E646" s="2"/>
      <c r="F646" s="2"/>
      <c r="G646" s="2"/>
    </row>
    <row r="647" spans="5:7" ht="18" x14ac:dyDescent="0.25">
      <c r="E647" s="2"/>
      <c r="F647" s="2"/>
      <c r="G647" s="2"/>
    </row>
    <row r="648" spans="5:7" ht="18" x14ac:dyDescent="0.25">
      <c r="E648" s="2"/>
      <c r="F648" s="2"/>
      <c r="G648" s="2"/>
    </row>
    <row r="649" spans="5:7" ht="18" x14ac:dyDescent="0.25">
      <c r="E649" s="2"/>
      <c r="F649" s="2"/>
      <c r="G649" s="2"/>
    </row>
    <row r="650" spans="5:7" ht="18" x14ac:dyDescent="0.25">
      <c r="E650" s="2"/>
      <c r="F650" s="2"/>
      <c r="G650" s="2"/>
    </row>
    <row r="651" spans="5:7" ht="18" x14ac:dyDescent="0.25">
      <c r="E651" s="2"/>
      <c r="F651" s="2"/>
      <c r="G651" s="2"/>
    </row>
    <row r="652" spans="5:7" ht="18" x14ac:dyDescent="0.25">
      <c r="E652" s="2"/>
      <c r="F652" s="2"/>
      <c r="G652" s="2"/>
    </row>
    <row r="653" spans="5:7" ht="18" x14ac:dyDescent="0.25">
      <c r="E653" s="2"/>
      <c r="F653" s="2"/>
      <c r="G653" s="2"/>
    </row>
    <row r="654" spans="5:7" ht="18" x14ac:dyDescent="0.25">
      <c r="E654" s="2"/>
      <c r="F654" s="2"/>
      <c r="G654" s="2"/>
    </row>
    <row r="655" spans="5:7" ht="18" x14ac:dyDescent="0.25">
      <c r="E655" s="2"/>
      <c r="F655" s="2"/>
      <c r="G655" s="2"/>
    </row>
    <row r="656" spans="5:7" ht="18" x14ac:dyDescent="0.25">
      <c r="E656" s="2"/>
      <c r="F656" s="2"/>
      <c r="G656" s="2"/>
    </row>
    <row r="657" spans="5:7" ht="18" x14ac:dyDescent="0.25">
      <c r="E657" s="2"/>
      <c r="F657" s="2"/>
      <c r="G657" s="2"/>
    </row>
    <row r="658" spans="5:7" ht="18" x14ac:dyDescent="0.25">
      <c r="E658" s="2"/>
      <c r="F658" s="2"/>
      <c r="G658" s="2"/>
    </row>
    <row r="659" spans="5:7" ht="18" x14ac:dyDescent="0.25">
      <c r="E659" s="2"/>
      <c r="F659" s="2"/>
      <c r="G659" s="2"/>
    </row>
    <row r="660" spans="5:7" ht="18" x14ac:dyDescent="0.25">
      <c r="E660" s="2"/>
      <c r="F660" s="2"/>
      <c r="G660" s="2"/>
    </row>
    <row r="661" spans="5:7" ht="18" x14ac:dyDescent="0.25">
      <c r="E661" s="2"/>
      <c r="F661" s="2"/>
      <c r="G661" s="2"/>
    </row>
    <row r="662" spans="5:7" ht="18" x14ac:dyDescent="0.25">
      <c r="E662" s="2"/>
      <c r="F662" s="2"/>
      <c r="G662" s="2"/>
    </row>
    <row r="663" spans="5:7" ht="18" x14ac:dyDescent="0.25">
      <c r="E663" s="2"/>
      <c r="F663" s="2"/>
      <c r="G663" s="2"/>
    </row>
    <row r="664" spans="5:7" ht="18" x14ac:dyDescent="0.25">
      <c r="E664" s="2"/>
      <c r="F664" s="2"/>
      <c r="G664" s="2"/>
    </row>
    <row r="665" spans="5:7" ht="18" x14ac:dyDescent="0.25">
      <c r="E665" s="2"/>
      <c r="F665" s="2"/>
      <c r="G665" s="2"/>
    </row>
    <row r="666" spans="5:7" ht="18" x14ac:dyDescent="0.25">
      <c r="E666" s="2"/>
      <c r="F666" s="2"/>
      <c r="G666" s="2"/>
    </row>
    <row r="667" spans="5:7" ht="18" x14ac:dyDescent="0.25">
      <c r="E667" s="2"/>
      <c r="F667" s="2"/>
      <c r="G667" s="2"/>
    </row>
    <row r="668" spans="5:7" ht="18" x14ac:dyDescent="0.25">
      <c r="E668" s="2"/>
      <c r="F668" s="2"/>
      <c r="G668" s="2"/>
    </row>
    <row r="669" spans="5:7" ht="18" x14ac:dyDescent="0.25">
      <c r="E669" s="2"/>
      <c r="F669" s="2"/>
      <c r="G669" s="2"/>
    </row>
    <row r="670" spans="5:7" ht="18" x14ac:dyDescent="0.25">
      <c r="E670" s="2"/>
      <c r="F670" s="2"/>
      <c r="G670" s="2"/>
    </row>
    <row r="671" spans="5:7" ht="18" x14ac:dyDescent="0.25">
      <c r="E671" s="2"/>
      <c r="F671" s="2"/>
      <c r="G671" s="2"/>
    </row>
    <row r="672" spans="5:7" ht="18" x14ac:dyDescent="0.25">
      <c r="E672" s="2"/>
      <c r="F672" s="2"/>
      <c r="G672" s="2"/>
    </row>
    <row r="673" spans="5:7" ht="18" x14ac:dyDescent="0.25">
      <c r="E673" s="2"/>
      <c r="F673" s="2"/>
      <c r="G673" s="2"/>
    </row>
    <row r="674" spans="5:7" ht="18" x14ac:dyDescent="0.25">
      <c r="E674" s="2"/>
      <c r="F674" s="2"/>
      <c r="G674" s="2"/>
    </row>
    <row r="675" spans="5:7" ht="18" x14ac:dyDescent="0.25">
      <c r="E675" s="2"/>
      <c r="F675" s="2"/>
      <c r="G675" s="2"/>
    </row>
    <row r="676" spans="5:7" ht="18" x14ac:dyDescent="0.25">
      <c r="E676" s="2"/>
      <c r="F676" s="2"/>
      <c r="G676" s="2"/>
    </row>
    <row r="677" spans="5:7" ht="18" x14ac:dyDescent="0.25">
      <c r="E677" s="2"/>
      <c r="F677" s="2"/>
      <c r="G677" s="2"/>
    </row>
    <row r="678" spans="5:7" ht="18" x14ac:dyDescent="0.25">
      <c r="E678" s="2"/>
      <c r="F678" s="2"/>
      <c r="G678" s="2"/>
    </row>
    <row r="679" spans="5:7" ht="18" x14ac:dyDescent="0.25">
      <c r="E679" s="2"/>
      <c r="F679" s="2"/>
      <c r="G679" s="2"/>
    </row>
    <row r="680" spans="5:7" ht="18" x14ac:dyDescent="0.25">
      <c r="E680" s="2"/>
      <c r="F680" s="2"/>
      <c r="G680" s="2"/>
    </row>
    <row r="681" spans="5:7" ht="18" x14ac:dyDescent="0.25">
      <c r="E681" s="2"/>
      <c r="F681" s="2"/>
      <c r="G681" s="2"/>
    </row>
    <row r="682" spans="5:7" ht="18" x14ac:dyDescent="0.25">
      <c r="E682" s="2"/>
      <c r="F682" s="2"/>
      <c r="G682" s="2"/>
    </row>
    <row r="683" spans="5:7" ht="18" x14ac:dyDescent="0.25">
      <c r="E683" s="2"/>
      <c r="F683" s="2"/>
      <c r="G683" s="2"/>
    </row>
    <row r="684" spans="5:7" ht="18" x14ac:dyDescent="0.25">
      <c r="E684" s="2"/>
      <c r="F684" s="2"/>
      <c r="G684" s="2"/>
    </row>
    <row r="685" spans="5:7" ht="18" x14ac:dyDescent="0.25">
      <c r="E685" s="2"/>
      <c r="F685" s="2"/>
      <c r="G685" s="2"/>
    </row>
    <row r="686" spans="5:7" ht="18" x14ac:dyDescent="0.25">
      <c r="E686" s="2"/>
      <c r="F686" s="2"/>
      <c r="G686" s="2"/>
    </row>
    <row r="687" spans="5:7" ht="18" x14ac:dyDescent="0.25">
      <c r="E687" s="2"/>
      <c r="F687" s="2"/>
      <c r="G687" s="2"/>
    </row>
    <row r="688" spans="5:7" ht="18" x14ac:dyDescent="0.25">
      <c r="E688" s="2"/>
      <c r="F688" s="2"/>
      <c r="G688" s="2"/>
    </row>
    <row r="689" spans="5:7" ht="18" x14ac:dyDescent="0.25">
      <c r="E689" s="2"/>
      <c r="F689" s="2"/>
      <c r="G689" s="2"/>
    </row>
    <row r="690" spans="5:7" ht="18" x14ac:dyDescent="0.25">
      <c r="E690" s="2"/>
      <c r="F690" s="2"/>
      <c r="G690" s="2"/>
    </row>
    <row r="691" spans="5:7" ht="18" x14ac:dyDescent="0.25">
      <c r="E691" s="2"/>
      <c r="F691" s="2"/>
      <c r="G691" s="2"/>
    </row>
    <row r="692" spans="5:7" ht="18" x14ac:dyDescent="0.25">
      <c r="E692" s="2"/>
      <c r="F692" s="2"/>
      <c r="G692" s="2"/>
    </row>
    <row r="693" spans="5:7" ht="18" x14ac:dyDescent="0.25">
      <c r="E693" s="2"/>
      <c r="F693" s="2"/>
      <c r="G693" s="2"/>
    </row>
    <row r="694" spans="5:7" ht="18" x14ac:dyDescent="0.25">
      <c r="E694" s="2"/>
      <c r="F694" s="2"/>
      <c r="G694" s="2"/>
    </row>
    <row r="695" spans="5:7" ht="18" x14ac:dyDescent="0.25">
      <c r="E695" s="2"/>
      <c r="F695" s="2"/>
      <c r="G695" s="2"/>
    </row>
    <row r="696" spans="5:7" ht="18" x14ac:dyDescent="0.25">
      <c r="E696" s="2"/>
      <c r="F696" s="2"/>
      <c r="G696" s="2"/>
    </row>
    <row r="697" spans="5:7" ht="18" x14ac:dyDescent="0.25">
      <c r="E697" s="2"/>
      <c r="F697" s="2"/>
      <c r="G697" s="2"/>
    </row>
    <row r="698" spans="5:7" ht="18" x14ac:dyDescent="0.25">
      <c r="E698" s="2"/>
      <c r="F698" s="2"/>
      <c r="G698" s="2"/>
    </row>
    <row r="699" spans="5:7" ht="18" x14ac:dyDescent="0.25">
      <c r="E699" s="2"/>
      <c r="F699" s="2"/>
      <c r="G699" s="2"/>
    </row>
    <row r="700" spans="5:7" ht="18" x14ac:dyDescent="0.25">
      <c r="E700" s="2"/>
      <c r="F700" s="2"/>
      <c r="G700" s="2"/>
    </row>
    <row r="701" spans="5:7" ht="18" x14ac:dyDescent="0.25">
      <c r="E701" s="2"/>
      <c r="F701" s="2"/>
      <c r="G701" s="2"/>
    </row>
    <row r="702" spans="5:7" ht="18" x14ac:dyDescent="0.25">
      <c r="E702" s="2"/>
      <c r="F702" s="2"/>
      <c r="G702" s="2"/>
    </row>
    <row r="703" spans="5:7" ht="18" x14ac:dyDescent="0.25">
      <c r="E703" s="2"/>
      <c r="F703" s="2"/>
      <c r="G703" s="2"/>
    </row>
    <row r="704" spans="5:7" ht="18" x14ac:dyDescent="0.25">
      <c r="E704" s="2"/>
      <c r="F704" s="2"/>
      <c r="G704" s="2"/>
    </row>
    <row r="705" spans="5:7" ht="18" x14ac:dyDescent="0.25">
      <c r="E705" s="2"/>
      <c r="F705" s="2"/>
      <c r="G705" s="2"/>
    </row>
    <row r="706" spans="5:7" ht="18" x14ac:dyDescent="0.25">
      <c r="E706" s="2"/>
      <c r="F706" s="2"/>
      <c r="G706" s="2"/>
    </row>
    <row r="707" spans="5:7" ht="18" x14ac:dyDescent="0.25">
      <c r="E707" s="2"/>
      <c r="F707" s="2"/>
      <c r="G707" s="2"/>
    </row>
    <row r="708" spans="5:7" ht="18" x14ac:dyDescent="0.25">
      <c r="E708" s="2"/>
      <c r="F708" s="2"/>
      <c r="G708" s="2"/>
    </row>
    <row r="709" spans="5:7" ht="18" x14ac:dyDescent="0.25">
      <c r="E709" s="2"/>
      <c r="F709" s="2"/>
      <c r="G709" s="2"/>
    </row>
    <row r="710" spans="5:7" ht="18" x14ac:dyDescent="0.25">
      <c r="E710" s="2"/>
      <c r="F710" s="2"/>
      <c r="G710" s="2"/>
    </row>
    <row r="711" spans="5:7" ht="18" x14ac:dyDescent="0.25">
      <c r="E711" s="2"/>
      <c r="F711" s="2"/>
      <c r="G711" s="2"/>
    </row>
    <row r="712" spans="5:7" ht="18" x14ac:dyDescent="0.25">
      <c r="E712" s="2"/>
      <c r="F712" s="2"/>
      <c r="G712" s="2"/>
    </row>
    <row r="713" spans="5:7" ht="18" x14ac:dyDescent="0.25">
      <c r="E713" s="2"/>
      <c r="F713" s="2"/>
      <c r="G713" s="2"/>
    </row>
    <row r="714" spans="5:7" ht="18" x14ac:dyDescent="0.25">
      <c r="E714" s="2"/>
      <c r="F714" s="2"/>
      <c r="G714" s="2"/>
    </row>
    <row r="715" spans="5:7" ht="18" x14ac:dyDescent="0.25">
      <c r="E715" s="2"/>
      <c r="F715" s="2"/>
      <c r="G715" s="2"/>
    </row>
    <row r="716" spans="5:7" ht="18" x14ac:dyDescent="0.25">
      <c r="E716" s="2"/>
      <c r="F716" s="2"/>
      <c r="G716" s="2"/>
    </row>
    <row r="717" spans="5:7" ht="18" x14ac:dyDescent="0.25">
      <c r="E717" s="2"/>
      <c r="F717" s="2"/>
      <c r="G717" s="2"/>
    </row>
    <row r="718" spans="5:7" ht="18" x14ac:dyDescent="0.25">
      <c r="E718" s="2"/>
      <c r="F718" s="2"/>
      <c r="G718" s="2"/>
    </row>
    <row r="719" spans="5:7" ht="18" x14ac:dyDescent="0.25">
      <c r="E719" s="2"/>
      <c r="F719" s="2"/>
      <c r="G719" s="2"/>
    </row>
    <row r="720" spans="5:7" ht="18" x14ac:dyDescent="0.25">
      <c r="E720" s="2"/>
      <c r="F720" s="2"/>
      <c r="G720" s="2"/>
    </row>
    <row r="721" spans="5:7" ht="18" x14ac:dyDescent="0.25">
      <c r="E721" s="2"/>
      <c r="F721" s="2"/>
      <c r="G721" s="2"/>
    </row>
    <row r="722" spans="5:7" ht="18" x14ac:dyDescent="0.25">
      <c r="E722" s="2"/>
      <c r="F722" s="2"/>
      <c r="G722" s="2"/>
    </row>
    <row r="723" spans="5:7" ht="18" x14ac:dyDescent="0.25">
      <c r="E723" s="2"/>
      <c r="F723" s="2"/>
      <c r="G723" s="2"/>
    </row>
    <row r="724" spans="5:7" ht="18" x14ac:dyDescent="0.25">
      <c r="E724" s="2"/>
      <c r="F724" s="2"/>
      <c r="G724" s="2"/>
    </row>
    <row r="725" spans="5:7" ht="18" x14ac:dyDescent="0.25">
      <c r="E725" s="2"/>
      <c r="F725" s="2"/>
      <c r="G725" s="2"/>
    </row>
    <row r="726" spans="5:7" ht="18" x14ac:dyDescent="0.25">
      <c r="E726" s="2"/>
      <c r="F726" s="2"/>
      <c r="G726" s="2"/>
    </row>
    <row r="727" spans="5:7" ht="18" x14ac:dyDescent="0.25">
      <c r="E727" s="2"/>
      <c r="F727" s="2"/>
      <c r="G727" s="2"/>
    </row>
    <row r="728" spans="5:7" ht="18" x14ac:dyDescent="0.25">
      <c r="E728" s="2"/>
      <c r="F728" s="2"/>
      <c r="G728" s="2"/>
    </row>
    <row r="729" spans="5:7" ht="18" x14ac:dyDescent="0.25">
      <c r="E729" s="2"/>
      <c r="F729" s="2"/>
      <c r="G729" s="2"/>
    </row>
    <row r="730" spans="5:7" ht="18" x14ac:dyDescent="0.25">
      <c r="E730" s="2"/>
      <c r="F730" s="2"/>
      <c r="G730" s="2"/>
    </row>
    <row r="731" spans="5:7" ht="18" x14ac:dyDescent="0.25">
      <c r="E731" s="2"/>
      <c r="F731" s="2"/>
      <c r="G731" s="2"/>
    </row>
    <row r="732" spans="5:7" ht="18" x14ac:dyDescent="0.25">
      <c r="E732" s="2"/>
      <c r="F732" s="2"/>
      <c r="G732" s="2"/>
    </row>
    <row r="733" spans="5:7" ht="18" x14ac:dyDescent="0.25">
      <c r="E733" s="2"/>
      <c r="F733" s="2"/>
      <c r="G733" s="2"/>
    </row>
    <row r="734" spans="5:7" ht="18" x14ac:dyDescent="0.25">
      <c r="E734" s="2"/>
      <c r="F734" s="2"/>
      <c r="G734" s="2"/>
    </row>
    <row r="735" spans="5:7" ht="18" x14ac:dyDescent="0.25">
      <c r="E735" s="2"/>
      <c r="F735" s="2"/>
      <c r="G735" s="2"/>
    </row>
    <row r="736" spans="5:7" ht="18" x14ac:dyDescent="0.25">
      <c r="E736" s="2"/>
      <c r="F736" s="2"/>
      <c r="G736" s="2"/>
    </row>
    <row r="737" spans="5:7" ht="18" x14ac:dyDescent="0.25">
      <c r="E737" s="2"/>
      <c r="F737" s="2"/>
      <c r="G737" s="2"/>
    </row>
    <row r="738" spans="5:7" ht="18" x14ac:dyDescent="0.25">
      <c r="E738" s="2"/>
      <c r="F738" s="2"/>
      <c r="G738" s="2"/>
    </row>
    <row r="739" spans="5:7" ht="18" x14ac:dyDescent="0.25">
      <c r="E739" s="2"/>
      <c r="F739" s="2"/>
      <c r="G739" s="2"/>
    </row>
    <row r="740" spans="5:7" ht="18" x14ac:dyDescent="0.25">
      <c r="E740" s="2"/>
      <c r="F740" s="2"/>
      <c r="G740" s="2"/>
    </row>
    <row r="741" spans="5:7" ht="18" x14ac:dyDescent="0.25">
      <c r="E741" s="2"/>
      <c r="F741" s="2"/>
      <c r="G741" s="2"/>
    </row>
    <row r="742" spans="5:7" ht="18" x14ac:dyDescent="0.25">
      <c r="E742" s="2"/>
      <c r="F742" s="2"/>
      <c r="G742" s="2"/>
    </row>
    <row r="743" spans="5:7" ht="18" x14ac:dyDescent="0.25">
      <c r="E743" s="2"/>
      <c r="F743" s="2"/>
      <c r="G743" s="2"/>
    </row>
    <row r="744" spans="5:7" ht="18" x14ac:dyDescent="0.25">
      <c r="E744" s="2"/>
      <c r="F744" s="2"/>
      <c r="G744" s="2"/>
    </row>
    <row r="745" spans="5:7" ht="18" x14ac:dyDescent="0.25">
      <c r="E745" s="2"/>
      <c r="F745" s="2"/>
      <c r="G745" s="2"/>
    </row>
    <row r="746" spans="5:7" ht="18" x14ac:dyDescent="0.25">
      <c r="E746" s="2"/>
      <c r="F746" s="2"/>
      <c r="G746" s="2"/>
    </row>
    <row r="747" spans="5:7" ht="18" x14ac:dyDescent="0.25">
      <c r="E747" s="2"/>
      <c r="F747" s="2"/>
      <c r="G747" s="2"/>
    </row>
    <row r="748" spans="5:7" ht="18" x14ac:dyDescent="0.25">
      <c r="E748" s="2"/>
      <c r="F748" s="2"/>
      <c r="G748" s="2"/>
    </row>
    <row r="749" spans="5:7" ht="18" x14ac:dyDescent="0.25">
      <c r="E749" s="2"/>
      <c r="F749" s="2"/>
      <c r="G749" s="2"/>
    </row>
    <row r="750" spans="5:7" ht="18" x14ac:dyDescent="0.25">
      <c r="E750" s="2"/>
      <c r="F750" s="2"/>
      <c r="G750" s="2"/>
    </row>
    <row r="751" spans="5:7" ht="18" x14ac:dyDescent="0.25">
      <c r="E751" s="2"/>
      <c r="F751" s="2"/>
      <c r="G751" s="2"/>
    </row>
    <row r="752" spans="5:7" ht="18" x14ac:dyDescent="0.25">
      <c r="E752" s="2"/>
      <c r="F752" s="2"/>
      <c r="G752" s="2"/>
    </row>
    <row r="753" spans="5:7" ht="18" x14ac:dyDescent="0.25">
      <c r="E753" s="2"/>
      <c r="F753" s="2"/>
      <c r="G753" s="2"/>
    </row>
    <row r="754" spans="5:7" ht="18" x14ac:dyDescent="0.25">
      <c r="E754" s="2"/>
      <c r="F754" s="2"/>
      <c r="G754" s="2"/>
    </row>
    <row r="755" spans="5:7" ht="18" x14ac:dyDescent="0.25">
      <c r="E755" s="2"/>
      <c r="F755" s="2"/>
      <c r="G755" s="2"/>
    </row>
    <row r="756" spans="5:7" ht="18" x14ac:dyDescent="0.25">
      <c r="E756" s="2"/>
      <c r="F756" s="2"/>
      <c r="G756" s="2"/>
    </row>
    <row r="757" spans="5:7" ht="18" x14ac:dyDescent="0.25">
      <c r="E757" s="2"/>
      <c r="F757" s="2"/>
      <c r="G757" s="2"/>
    </row>
    <row r="758" spans="5:7" ht="18" x14ac:dyDescent="0.25">
      <c r="E758" s="2"/>
      <c r="F758" s="2"/>
      <c r="G758" s="2"/>
    </row>
    <row r="759" spans="5:7" ht="18" x14ac:dyDescent="0.25">
      <c r="E759" s="2"/>
      <c r="F759" s="2"/>
      <c r="G759" s="2"/>
    </row>
    <row r="760" spans="5:7" ht="18" x14ac:dyDescent="0.25">
      <c r="E760" s="2"/>
      <c r="F760" s="2"/>
      <c r="G760" s="2"/>
    </row>
    <row r="761" spans="5:7" ht="18" x14ac:dyDescent="0.25">
      <c r="E761" s="2"/>
      <c r="F761" s="2"/>
      <c r="G761" s="2"/>
    </row>
    <row r="762" spans="5:7" ht="18" x14ac:dyDescent="0.25">
      <c r="E762" s="2"/>
      <c r="F762" s="2"/>
      <c r="G762" s="2"/>
    </row>
    <row r="763" spans="5:7" ht="18" x14ac:dyDescent="0.25">
      <c r="E763" s="2"/>
      <c r="F763" s="2"/>
      <c r="G763" s="2"/>
    </row>
    <row r="764" spans="5:7" ht="18" x14ac:dyDescent="0.25">
      <c r="E764" s="2"/>
      <c r="F764" s="2"/>
      <c r="G764" s="2"/>
    </row>
    <row r="765" spans="5:7" ht="18" x14ac:dyDescent="0.25">
      <c r="E765" s="2"/>
      <c r="F765" s="2"/>
      <c r="G765" s="2"/>
    </row>
    <row r="766" spans="5:7" ht="18" x14ac:dyDescent="0.25">
      <c r="E766" s="2"/>
      <c r="F766" s="2"/>
      <c r="G766" s="2"/>
    </row>
    <row r="767" spans="5:7" ht="18" x14ac:dyDescent="0.25">
      <c r="E767" s="2"/>
      <c r="F767" s="2"/>
      <c r="G767" s="2"/>
    </row>
    <row r="768" spans="5:7" ht="18" x14ac:dyDescent="0.25">
      <c r="E768" s="2"/>
      <c r="F768" s="2"/>
      <c r="G768" s="2"/>
    </row>
    <row r="769" spans="5:7" ht="18" x14ac:dyDescent="0.25">
      <c r="E769" s="2"/>
      <c r="F769" s="2"/>
      <c r="G769" s="2"/>
    </row>
    <row r="770" spans="5:7" ht="18" x14ac:dyDescent="0.25">
      <c r="E770" s="2"/>
      <c r="F770" s="2"/>
      <c r="G770" s="2"/>
    </row>
    <row r="771" spans="5:7" ht="18" x14ac:dyDescent="0.25">
      <c r="E771" s="2"/>
      <c r="F771" s="2"/>
      <c r="G771" s="2"/>
    </row>
    <row r="772" spans="5:7" ht="18" x14ac:dyDescent="0.25">
      <c r="E772" s="2"/>
      <c r="F772" s="2"/>
      <c r="G772" s="2"/>
    </row>
    <row r="773" spans="5:7" ht="18" x14ac:dyDescent="0.25">
      <c r="E773" s="2"/>
      <c r="F773" s="2"/>
      <c r="G773" s="2"/>
    </row>
    <row r="774" spans="5:7" ht="18" x14ac:dyDescent="0.25">
      <c r="E774" s="2"/>
      <c r="F774" s="2"/>
      <c r="G774" s="2"/>
    </row>
    <row r="775" spans="5:7" ht="18" x14ac:dyDescent="0.25">
      <c r="E775" s="2"/>
      <c r="F775" s="2"/>
      <c r="G775" s="2"/>
    </row>
    <row r="776" spans="5:7" ht="18" x14ac:dyDescent="0.25">
      <c r="E776" s="2"/>
      <c r="F776" s="2"/>
      <c r="G776" s="2"/>
    </row>
    <row r="777" spans="5:7" ht="18" x14ac:dyDescent="0.25">
      <c r="E777" s="2"/>
      <c r="F777" s="2"/>
      <c r="G777" s="2"/>
    </row>
    <row r="778" spans="5:7" ht="18" x14ac:dyDescent="0.25">
      <c r="E778" s="2"/>
      <c r="F778" s="2"/>
      <c r="G778" s="2"/>
    </row>
    <row r="779" spans="5:7" ht="18" x14ac:dyDescent="0.25">
      <c r="E779" s="2"/>
      <c r="F779" s="2"/>
      <c r="G779" s="2"/>
    </row>
    <row r="780" spans="5:7" ht="18" x14ac:dyDescent="0.25">
      <c r="E780" s="2"/>
      <c r="F780" s="2"/>
      <c r="G780" s="2"/>
    </row>
    <row r="781" spans="5:7" ht="18" x14ac:dyDescent="0.25">
      <c r="E781" s="2"/>
      <c r="F781" s="2"/>
      <c r="G781" s="2"/>
    </row>
    <row r="782" spans="5:7" ht="18" x14ac:dyDescent="0.25">
      <c r="E782" s="2"/>
      <c r="F782" s="2"/>
      <c r="G782" s="2"/>
    </row>
    <row r="783" spans="5:7" ht="18" x14ac:dyDescent="0.25">
      <c r="E783" s="2"/>
      <c r="F783" s="2"/>
      <c r="G783" s="2"/>
    </row>
    <row r="784" spans="5:7" ht="18" x14ac:dyDescent="0.25">
      <c r="E784" s="2"/>
      <c r="F784" s="2"/>
      <c r="G784" s="2"/>
    </row>
    <row r="785" spans="5:7" ht="18" x14ac:dyDescent="0.25">
      <c r="E785" s="2"/>
      <c r="F785" s="2"/>
      <c r="G785" s="2"/>
    </row>
    <row r="786" spans="5:7" ht="18" x14ac:dyDescent="0.25">
      <c r="E786" s="2"/>
      <c r="F786" s="2"/>
      <c r="G786" s="2"/>
    </row>
    <row r="787" spans="5:7" ht="18" x14ac:dyDescent="0.25">
      <c r="E787" s="2"/>
      <c r="F787" s="2"/>
      <c r="G787" s="2"/>
    </row>
    <row r="788" spans="5:7" ht="18" x14ac:dyDescent="0.25">
      <c r="E788" s="2"/>
      <c r="F788" s="2"/>
      <c r="G788" s="2"/>
    </row>
    <row r="789" spans="5:7" ht="18" x14ac:dyDescent="0.25">
      <c r="E789" s="2"/>
      <c r="F789" s="2"/>
      <c r="G789" s="2"/>
    </row>
    <row r="790" spans="5:7" ht="18" x14ac:dyDescent="0.25">
      <c r="E790" s="2"/>
      <c r="F790" s="2"/>
      <c r="G790" s="2"/>
    </row>
    <row r="791" spans="5:7" ht="18" x14ac:dyDescent="0.25">
      <c r="E791" s="2"/>
      <c r="F791" s="2"/>
      <c r="G791" s="2"/>
    </row>
    <row r="792" spans="5:7" ht="18" x14ac:dyDescent="0.25">
      <c r="E792" s="2"/>
      <c r="F792" s="2"/>
      <c r="G792" s="2"/>
    </row>
    <row r="793" spans="5:7" ht="18" x14ac:dyDescent="0.25">
      <c r="E793" s="2"/>
      <c r="F793" s="2"/>
      <c r="G793" s="2"/>
    </row>
    <row r="794" spans="5:7" ht="18" x14ac:dyDescent="0.25">
      <c r="E794" s="2"/>
      <c r="F794" s="2"/>
      <c r="G794" s="2"/>
    </row>
    <row r="795" spans="5:7" ht="18" x14ac:dyDescent="0.25">
      <c r="E795" s="2"/>
      <c r="F795" s="2"/>
      <c r="G795" s="2"/>
    </row>
    <row r="796" spans="5:7" ht="18" x14ac:dyDescent="0.25">
      <c r="E796" s="2"/>
      <c r="F796" s="2"/>
      <c r="G796" s="2"/>
    </row>
    <row r="797" spans="5:7" ht="18" x14ac:dyDescent="0.25">
      <c r="E797" s="2"/>
      <c r="F797" s="2"/>
      <c r="G797" s="2"/>
    </row>
    <row r="798" spans="5:7" ht="18" x14ac:dyDescent="0.25">
      <c r="E798" s="2"/>
      <c r="F798" s="2"/>
      <c r="G798" s="2"/>
    </row>
    <row r="799" spans="5:7" ht="18" x14ac:dyDescent="0.25">
      <c r="E799" s="2"/>
      <c r="F799" s="2"/>
      <c r="G799" s="2"/>
    </row>
    <row r="800" spans="5:7" ht="18" x14ac:dyDescent="0.25">
      <c r="E800" s="2"/>
      <c r="F800" s="2"/>
      <c r="G800" s="2"/>
    </row>
    <row r="801" spans="5:7" ht="18" x14ac:dyDescent="0.25">
      <c r="E801" s="2"/>
      <c r="F801" s="2"/>
      <c r="G801" s="2"/>
    </row>
    <row r="802" spans="5:7" ht="18" x14ac:dyDescent="0.25">
      <c r="E802" s="2"/>
      <c r="F802" s="2"/>
      <c r="G802" s="2"/>
    </row>
    <row r="803" spans="5:7" ht="18" x14ac:dyDescent="0.25">
      <c r="E803" s="2"/>
      <c r="F803" s="2"/>
      <c r="G803" s="2"/>
    </row>
    <row r="804" spans="5:7" ht="18" x14ac:dyDescent="0.25">
      <c r="E804" s="2"/>
      <c r="F804" s="2"/>
      <c r="G804" s="2"/>
    </row>
    <row r="805" spans="5:7" ht="18" x14ac:dyDescent="0.25">
      <c r="E805" s="2"/>
      <c r="F805" s="2"/>
      <c r="G805" s="2"/>
    </row>
    <row r="806" spans="5:7" ht="18" x14ac:dyDescent="0.25">
      <c r="E806" s="2"/>
      <c r="F806" s="2"/>
      <c r="G806" s="2"/>
    </row>
    <row r="807" spans="5:7" ht="18" x14ac:dyDescent="0.25">
      <c r="E807" s="2"/>
      <c r="F807" s="2"/>
      <c r="G807" s="2"/>
    </row>
    <row r="808" spans="5:7" ht="18" x14ac:dyDescent="0.25">
      <c r="E808" s="2"/>
      <c r="F808" s="2"/>
      <c r="G808" s="2"/>
    </row>
    <row r="809" spans="5:7" ht="18" x14ac:dyDescent="0.25">
      <c r="E809" s="2"/>
      <c r="F809" s="2"/>
      <c r="G809" s="2"/>
    </row>
    <row r="810" spans="5:7" ht="18" x14ac:dyDescent="0.25">
      <c r="E810" s="2"/>
      <c r="F810" s="2"/>
      <c r="G810" s="2"/>
    </row>
    <row r="811" spans="5:7" ht="18" x14ac:dyDescent="0.25">
      <c r="E811" s="2"/>
      <c r="F811" s="2"/>
      <c r="G811" s="2"/>
    </row>
    <row r="812" spans="5:7" ht="18" x14ac:dyDescent="0.25">
      <c r="E812" s="2"/>
      <c r="F812" s="2"/>
      <c r="G812" s="2"/>
    </row>
    <row r="813" spans="5:7" ht="18" x14ac:dyDescent="0.25">
      <c r="E813" s="2"/>
      <c r="F813" s="2"/>
      <c r="G813" s="2"/>
    </row>
    <row r="814" spans="5:7" ht="18" x14ac:dyDescent="0.25">
      <c r="E814" s="2"/>
      <c r="F814" s="2"/>
      <c r="G814" s="2"/>
    </row>
    <row r="815" spans="5:7" ht="18" x14ac:dyDescent="0.25">
      <c r="E815" s="2"/>
      <c r="F815" s="2"/>
      <c r="G815" s="2"/>
    </row>
    <row r="816" spans="5:7" ht="18" x14ac:dyDescent="0.25">
      <c r="E816" s="2"/>
      <c r="F816" s="2"/>
      <c r="G816" s="2"/>
    </row>
    <row r="817" spans="5:7" ht="18" x14ac:dyDescent="0.25">
      <c r="E817" s="2"/>
      <c r="F817" s="2"/>
      <c r="G817" s="2"/>
    </row>
    <row r="818" spans="5:7" ht="18" x14ac:dyDescent="0.25">
      <c r="E818" s="2"/>
      <c r="F818" s="2"/>
      <c r="G818" s="2"/>
    </row>
    <row r="819" spans="5:7" ht="18" x14ac:dyDescent="0.25">
      <c r="E819" s="2"/>
      <c r="F819" s="2"/>
      <c r="G819" s="2"/>
    </row>
    <row r="820" spans="5:7" ht="18" x14ac:dyDescent="0.25">
      <c r="E820" s="2"/>
      <c r="F820" s="2"/>
      <c r="G820" s="2"/>
    </row>
    <row r="821" spans="5:7" ht="18" x14ac:dyDescent="0.25">
      <c r="E821" s="2"/>
      <c r="F821" s="2"/>
      <c r="G821" s="2"/>
    </row>
    <row r="822" spans="5:7" ht="18" x14ac:dyDescent="0.25">
      <c r="E822" s="2"/>
      <c r="F822" s="2"/>
      <c r="G822" s="2"/>
    </row>
    <row r="823" spans="5:7" ht="18" x14ac:dyDescent="0.25">
      <c r="E823" s="2"/>
      <c r="F823" s="2"/>
      <c r="G823" s="2"/>
    </row>
    <row r="824" spans="5:7" ht="18" x14ac:dyDescent="0.25">
      <c r="E824" s="2"/>
      <c r="F824" s="2"/>
      <c r="G824" s="2"/>
    </row>
    <row r="825" spans="5:7" ht="18" x14ac:dyDescent="0.25">
      <c r="E825" s="2"/>
      <c r="F825" s="2"/>
      <c r="G825" s="2"/>
    </row>
    <row r="826" spans="5:7" ht="18" x14ac:dyDescent="0.25">
      <c r="E826" s="2"/>
      <c r="F826" s="2"/>
      <c r="G826" s="2"/>
    </row>
    <row r="827" spans="5:7" ht="18" x14ac:dyDescent="0.25">
      <c r="E827" s="2"/>
      <c r="F827" s="2"/>
      <c r="G827" s="2"/>
    </row>
    <row r="828" spans="5:7" ht="18" x14ac:dyDescent="0.25">
      <c r="E828" s="2"/>
      <c r="F828" s="2"/>
      <c r="G828" s="2"/>
    </row>
    <row r="829" spans="5:7" ht="18" x14ac:dyDescent="0.25">
      <c r="E829" s="2"/>
      <c r="F829" s="2"/>
      <c r="G829" s="2"/>
    </row>
    <row r="830" spans="5:7" ht="18" x14ac:dyDescent="0.25">
      <c r="E830" s="2"/>
      <c r="F830" s="2"/>
      <c r="G830" s="2"/>
    </row>
    <row r="831" spans="5:7" ht="18" x14ac:dyDescent="0.25">
      <c r="E831" s="2"/>
      <c r="F831" s="2"/>
      <c r="G831" s="2"/>
    </row>
    <row r="832" spans="5:7" ht="18" x14ac:dyDescent="0.25">
      <c r="E832" s="2"/>
      <c r="F832" s="2"/>
      <c r="G832" s="2"/>
    </row>
    <row r="833" spans="5:7" ht="18" x14ac:dyDescent="0.25">
      <c r="E833" s="2"/>
      <c r="F833" s="2"/>
      <c r="G833" s="2"/>
    </row>
    <row r="834" spans="5:7" ht="18" x14ac:dyDescent="0.25">
      <c r="E834" s="2"/>
      <c r="F834" s="2"/>
      <c r="G834" s="2"/>
    </row>
    <row r="835" spans="5:7" ht="18" x14ac:dyDescent="0.25">
      <c r="E835" s="2"/>
      <c r="F835" s="2"/>
      <c r="G835" s="2"/>
    </row>
    <row r="836" spans="5:7" ht="18" x14ac:dyDescent="0.25">
      <c r="E836" s="2"/>
      <c r="F836" s="2"/>
      <c r="G836" s="2"/>
    </row>
    <row r="837" spans="5:7" ht="18" x14ac:dyDescent="0.25">
      <c r="E837" s="2"/>
      <c r="F837" s="2"/>
      <c r="G837" s="2"/>
    </row>
    <row r="838" spans="5:7" ht="18" x14ac:dyDescent="0.25">
      <c r="E838" s="2"/>
      <c r="F838" s="2"/>
      <c r="G838" s="2"/>
    </row>
    <row r="839" spans="5:7" ht="18" x14ac:dyDescent="0.25">
      <c r="E839" s="2"/>
      <c r="F839" s="2"/>
      <c r="G839" s="2"/>
    </row>
    <row r="840" spans="5:7" ht="18" x14ac:dyDescent="0.25">
      <c r="E840" s="2"/>
      <c r="F840" s="2"/>
      <c r="G840" s="2"/>
    </row>
    <row r="841" spans="5:7" ht="18" x14ac:dyDescent="0.25">
      <c r="E841" s="2"/>
      <c r="F841" s="2"/>
      <c r="G841" s="2"/>
    </row>
    <row r="842" spans="5:7" ht="18" x14ac:dyDescent="0.25">
      <c r="E842" s="2"/>
      <c r="F842" s="2"/>
      <c r="G842" s="2"/>
    </row>
    <row r="843" spans="5:7" ht="18" x14ac:dyDescent="0.25">
      <c r="E843" s="2"/>
      <c r="F843" s="2"/>
      <c r="G843" s="2"/>
    </row>
    <row r="844" spans="5:7" ht="18" x14ac:dyDescent="0.25">
      <c r="E844" s="2"/>
      <c r="F844" s="2"/>
      <c r="G844" s="2"/>
    </row>
    <row r="845" spans="5:7" ht="18" x14ac:dyDescent="0.25">
      <c r="E845" s="2"/>
      <c r="F845" s="2"/>
      <c r="G845" s="2"/>
    </row>
    <row r="846" spans="5:7" ht="18" x14ac:dyDescent="0.25">
      <c r="E846" s="2"/>
      <c r="F846" s="2"/>
      <c r="G846" s="2"/>
    </row>
    <row r="847" spans="5:7" ht="18" x14ac:dyDescent="0.25">
      <c r="E847" s="2"/>
      <c r="F847" s="2"/>
      <c r="G847" s="2"/>
    </row>
    <row r="848" spans="5:7" ht="18" x14ac:dyDescent="0.25">
      <c r="E848" s="2"/>
      <c r="F848" s="2"/>
      <c r="G848" s="2"/>
    </row>
    <row r="849" spans="5:7" ht="18" x14ac:dyDescent="0.25">
      <c r="E849" s="2"/>
      <c r="F849" s="2"/>
      <c r="G849" s="2"/>
    </row>
    <row r="850" spans="5:7" ht="18" x14ac:dyDescent="0.25">
      <c r="E850" s="2"/>
      <c r="F850" s="2"/>
      <c r="G850" s="2"/>
    </row>
    <row r="851" spans="5:7" ht="18" x14ac:dyDescent="0.25">
      <c r="E851" s="2"/>
      <c r="F851" s="2"/>
      <c r="G851" s="2"/>
    </row>
    <row r="852" spans="5:7" ht="18" x14ac:dyDescent="0.25">
      <c r="E852" s="2"/>
      <c r="F852" s="2"/>
      <c r="G852" s="2"/>
    </row>
    <row r="853" spans="5:7" ht="18" x14ac:dyDescent="0.25">
      <c r="E853" s="2"/>
      <c r="F853" s="2"/>
      <c r="G853" s="2"/>
    </row>
    <row r="854" spans="5:7" ht="18" x14ac:dyDescent="0.25">
      <c r="E854" s="2"/>
      <c r="F854" s="2"/>
      <c r="G854" s="2"/>
    </row>
    <row r="855" spans="5:7" ht="18" x14ac:dyDescent="0.25">
      <c r="E855" s="2"/>
      <c r="F855" s="2"/>
      <c r="G855" s="2"/>
    </row>
    <row r="856" spans="5:7" ht="18" x14ac:dyDescent="0.25">
      <c r="E856" s="2"/>
      <c r="F856" s="2"/>
      <c r="G856" s="2"/>
    </row>
    <row r="857" spans="5:7" ht="18" x14ac:dyDescent="0.25">
      <c r="E857" s="2"/>
      <c r="F857" s="2"/>
      <c r="G857" s="2"/>
    </row>
    <row r="858" spans="5:7" ht="18" x14ac:dyDescent="0.25">
      <c r="E858" s="2"/>
      <c r="F858" s="2"/>
      <c r="G858" s="2"/>
    </row>
    <row r="859" spans="5:7" ht="18" x14ac:dyDescent="0.25">
      <c r="E859" s="2"/>
      <c r="F859" s="2"/>
      <c r="G859" s="2"/>
    </row>
    <row r="860" spans="5:7" ht="18" x14ac:dyDescent="0.25">
      <c r="E860" s="2"/>
      <c r="F860" s="2"/>
      <c r="G860" s="2"/>
    </row>
    <row r="861" spans="5:7" ht="18" x14ac:dyDescent="0.25">
      <c r="E861" s="2"/>
      <c r="F861" s="2"/>
      <c r="G861" s="2"/>
    </row>
    <row r="862" spans="5:7" ht="18" x14ac:dyDescent="0.25">
      <c r="E862" s="2"/>
      <c r="F862" s="2"/>
      <c r="G862" s="2"/>
    </row>
    <row r="863" spans="5:7" ht="18" x14ac:dyDescent="0.25">
      <c r="E863" s="2"/>
      <c r="F863" s="2"/>
      <c r="G863" s="2"/>
    </row>
    <row r="864" spans="5:7" ht="18" x14ac:dyDescent="0.25">
      <c r="E864" s="2"/>
      <c r="F864" s="2"/>
      <c r="G864" s="2"/>
    </row>
    <row r="865" spans="5:7" ht="18" x14ac:dyDescent="0.25">
      <c r="E865" s="2"/>
      <c r="F865" s="2"/>
      <c r="G865" s="2"/>
    </row>
    <row r="866" spans="5:7" ht="18" x14ac:dyDescent="0.25">
      <c r="E866" s="2"/>
      <c r="F866" s="2"/>
      <c r="G866" s="2"/>
    </row>
    <row r="867" spans="5:7" ht="18" x14ac:dyDescent="0.25">
      <c r="E867" s="2"/>
      <c r="F867" s="2"/>
      <c r="G867" s="2"/>
    </row>
    <row r="868" spans="5:7" ht="18" x14ac:dyDescent="0.25">
      <c r="E868" s="2"/>
      <c r="F868" s="2"/>
      <c r="G868" s="2"/>
    </row>
    <row r="869" spans="5:7" ht="18" x14ac:dyDescent="0.25">
      <c r="E869" s="2"/>
      <c r="F869" s="2"/>
      <c r="G869" s="2"/>
    </row>
    <row r="870" spans="5:7" ht="18" x14ac:dyDescent="0.25">
      <c r="E870" s="2"/>
      <c r="F870" s="2"/>
      <c r="G870" s="2"/>
    </row>
    <row r="871" spans="5:7" ht="18" x14ac:dyDescent="0.25">
      <c r="E871" s="2"/>
      <c r="F871" s="2"/>
      <c r="G871" s="2"/>
    </row>
    <row r="872" spans="5:7" ht="18" x14ac:dyDescent="0.25">
      <c r="E872" s="2"/>
      <c r="F872" s="2"/>
      <c r="G872" s="2"/>
    </row>
    <row r="873" spans="5:7" ht="18" x14ac:dyDescent="0.25">
      <c r="E873" s="2"/>
      <c r="F873" s="2"/>
      <c r="G873" s="2"/>
    </row>
    <row r="874" spans="5:7" ht="18" x14ac:dyDescent="0.25">
      <c r="E874" s="2"/>
      <c r="F874" s="2"/>
      <c r="G874" s="2"/>
    </row>
    <row r="875" spans="5:7" ht="18" x14ac:dyDescent="0.25">
      <c r="E875" s="2"/>
      <c r="F875" s="2"/>
      <c r="G875" s="2"/>
    </row>
    <row r="876" spans="5:7" ht="18" x14ac:dyDescent="0.25">
      <c r="E876" s="2"/>
      <c r="F876" s="2"/>
      <c r="G876" s="2"/>
    </row>
    <row r="877" spans="5:7" ht="18" x14ac:dyDescent="0.25">
      <c r="E877" s="2"/>
      <c r="F877" s="2"/>
      <c r="G877" s="2"/>
    </row>
    <row r="878" spans="5:7" ht="18" x14ac:dyDescent="0.25">
      <c r="E878" s="2"/>
      <c r="F878" s="2"/>
      <c r="G878" s="2"/>
    </row>
    <row r="879" spans="5:7" ht="18" x14ac:dyDescent="0.25">
      <c r="E879" s="2"/>
      <c r="F879" s="2"/>
      <c r="G879" s="2"/>
    </row>
    <row r="880" spans="5:7" ht="18" x14ac:dyDescent="0.25">
      <c r="E880" s="2"/>
      <c r="F880" s="2"/>
      <c r="G880" s="2"/>
    </row>
    <row r="881" spans="5:7" ht="18" x14ac:dyDescent="0.25">
      <c r="E881" s="2"/>
      <c r="F881" s="2"/>
      <c r="G881" s="2"/>
    </row>
    <row r="882" spans="5:7" ht="18" x14ac:dyDescent="0.25">
      <c r="E882" s="2"/>
      <c r="F882" s="2"/>
      <c r="G882" s="2"/>
    </row>
    <row r="883" spans="5:7" ht="18" x14ac:dyDescent="0.25">
      <c r="E883" s="2"/>
      <c r="F883" s="2"/>
      <c r="G883" s="2"/>
    </row>
    <row r="884" spans="5:7" ht="18" x14ac:dyDescent="0.25">
      <c r="E884" s="2"/>
      <c r="F884" s="2"/>
      <c r="G884" s="2"/>
    </row>
    <row r="885" spans="5:7" ht="18" x14ac:dyDescent="0.25">
      <c r="E885" s="2"/>
      <c r="F885" s="2"/>
      <c r="G885" s="2"/>
    </row>
    <row r="886" spans="5:7" ht="18" x14ac:dyDescent="0.25">
      <c r="E886" s="2"/>
      <c r="F886" s="2"/>
      <c r="G886" s="2"/>
    </row>
    <row r="887" spans="5:7" ht="18" x14ac:dyDescent="0.25">
      <c r="E887" s="2"/>
      <c r="F887" s="2"/>
      <c r="G887" s="2"/>
    </row>
    <row r="888" spans="5:7" ht="18" x14ac:dyDescent="0.25">
      <c r="E888" s="2"/>
      <c r="F888" s="2"/>
      <c r="G888" s="2"/>
    </row>
    <row r="889" spans="5:7" ht="18" x14ac:dyDescent="0.25">
      <c r="E889" s="2"/>
      <c r="F889" s="2"/>
      <c r="G889" s="2"/>
    </row>
    <row r="890" spans="5:7" ht="18" x14ac:dyDescent="0.25">
      <c r="E890" s="2"/>
      <c r="F890" s="2"/>
      <c r="G890" s="2"/>
    </row>
    <row r="891" spans="5:7" ht="18" x14ac:dyDescent="0.25">
      <c r="E891" s="2"/>
      <c r="F891" s="2"/>
      <c r="G891" s="2"/>
    </row>
    <row r="892" spans="5:7" ht="18" x14ac:dyDescent="0.25">
      <c r="E892" s="2"/>
      <c r="F892" s="2"/>
      <c r="G892" s="2"/>
    </row>
    <row r="893" spans="5:7" ht="18" x14ac:dyDescent="0.25">
      <c r="E893" s="2"/>
      <c r="F893" s="2"/>
      <c r="G893" s="2"/>
    </row>
    <row r="894" spans="5:7" ht="18" x14ac:dyDescent="0.25">
      <c r="E894" s="2"/>
      <c r="F894" s="2"/>
      <c r="G894" s="2"/>
    </row>
    <row r="895" spans="5:7" ht="18" x14ac:dyDescent="0.25">
      <c r="E895" s="2"/>
      <c r="F895" s="2"/>
      <c r="G895" s="2"/>
    </row>
    <row r="896" spans="5:7" ht="18" x14ac:dyDescent="0.25">
      <c r="E896" s="2"/>
      <c r="F896" s="2"/>
      <c r="G896" s="2"/>
    </row>
    <row r="897" spans="5:7" ht="18" x14ac:dyDescent="0.25">
      <c r="E897" s="2"/>
      <c r="F897" s="2"/>
      <c r="G897" s="2"/>
    </row>
    <row r="898" spans="5:7" ht="18" x14ac:dyDescent="0.25">
      <c r="E898" s="2"/>
      <c r="F898" s="2"/>
      <c r="G898" s="2"/>
    </row>
    <row r="899" spans="5:7" ht="18" x14ac:dyDescent="0.25">
      <c r="E899" s="2"/>
      <c r="F899" s="2"/>
      <c r="G899" s="2"/>
    </row>
    <row r="900" spans="5:7" ht="18" x14ac:dyDescent="0.25">
      <c r="E900" s="2"/>
      <c r="F900" s="2"/>
      <c r="G900" s="2"/>
    </row>
    <row r="901" spans="5:7" ht="18" x14ac:dyDescent="0.25">
      <c r="E901" s="2"/>
      <c r="F901" s="2"/>
      <c r="G901" s="2"/>
    </row>
    <row r="902" spans="5:7" ht="18" x14ac:dyDescent="0.25">
      <c r="E902" s="2"/>
      <c r="F902" s="2"/>
      <c r="G902" s="2"/>
    </row>
    <row r="903" spans="5:7" ht="18" x14ac:dyDescent="0.25">
      <c r="E903" s="2"/>
      <c r="F903" s="2"/>
      <c r="G903" s="2"/>
    </row>
    <row r="904" spans="5:7" ht="18" x14ac:dyDescent="0.25">
      <c r="E904" s="2"/>
      <c r="F904" s="2"/>
      <c r="G904" s="2"/>
    </row>
    <row r="905" spans="5:7" ht="18" x14ac:dyDescent="0.25">
      <c r="E905" s="2"/>
      <c r="F905" s="2"/>
      <c r="G905" s="2"/>
    </row>
    <row r="906" spans="5:7" ht="18" x14ac:dyDescent="0.25">
      <c r="E906" s="2"/>
      <c r="F906" s="2"/>
      <c r="G906" s="2"/>
    </row>
    <row r="907" spans="5:7" ht="18" x14ac:dyDescent="0.25">
      <c r="E907" s="2"/>
      <c r="F907" s="2"/>
      <c r="G907" s="2"/>
    </row>
    <row r="908" spans="5:7" ht="18" x14ac:dyDescent="0.25">
      <c r="E908" s="2"/>
      <c r="F908" s="2"/>
      <c r="G908" s="2"/>
    </row>
    <row r="909" spans="5:7" ht="18" x14ac:dyDescent="0.25">
      <c r="E909" s="2"/>
      <c r="F909" s="2"/>
      <c r="G909" s="2"/>
    </row>
    <row r="910" spans="5:7" ht="18" x14ac:dyDescent="0.25">
      <c r="E910" s="2"/>
      <c r="F910" s="2"/>
      <c r="G910" s="2"/>
    </row>
    <row r="911" spans="5:7" ht="18" x14ac:dyDescent="0.25">
      <c r="E911" s="2"/>
      <c r="F911" s="2"/>
      <c r="G911" s="2"/>
    </row>
    <row r="912" spans="5:7" ht="18" x14ac:dyDescent="0.25">
      <c r="E912" s="2"/>
      <c r="F912" s="2"/>
      <c r="G912" s="2"/>
    </row>
    <row r="913" spans="5:7" ht="18" x14ac:dyDescent="0.25">
      <c r="E913" s="2"/>
      <c r="F913" s="2"/>
      <c r="G913" s="2"/>
    </row>
    <row r="914" spans="5:7" ht="18" x14ac:dyDescent="0.25">
      <c r="E914" s="2"/>
      <c r="F914" s="2"/>
      <c r="G914" s="2"/>
    </row>
    <row r="915" spans="5:7" ht="18" x14ac:dyDescent="0.25">
      <c r="E915" s="2"/>
      <c r="F915" s="2"/>
      <c r="G915" s="2"/>
    </row>
    <row r="916" spans="5:7" ht="18" x14ac:dyDescent="0.25">
      <c r="E916" s="2"/>
      <c r="F916" s="2"/>
      <c r="G916" s="2"/>
    </row>
    <row r="917" spans="5:7" ht="18" x14ac:dyDescent="0.25">
      <c r="E917" s="2"/>
      <c r="F917" s="2"/>
      <c r="G917" s="2"/>
    </row>
    <row r="918" spans="5:7" ht="18" x14ac:dyDescent="0.25">
      <c r="E918" s="2"/>
      <c r="F918" s="2"/>
      <c r="G918" s="2"/>
    </row>
    <row r="919" spans="5:7" ht="18" x14ac:dyDescent="0.25">
      <c r="E919" s="2"/>
      <c r="F919" s="2"/>
      <c r="G919" s="2"/>
    </row>
    <row r="920" spans="5:7" ht="18" x14ac:dyDescent="0.25">
      <c r="E920" s="2"/>
      <c r="F920" s="2"/>
      <c r="G920" s="2"/>
    </row>
    <row r="921" spans="5:7" ht="18" x14ac:dyDescent="0.25">
      <c r="E921" s="2"/>
      <c r="F921" s="2"/>
      <c r="G921" s="2"/>
    </row>
    <row r="922" spans="5:7" ht="18" x14ac:dyDescent="0.25">
      <c r="E922" s="2"/>
      <c r="F922" s="2"/>
      <c r="G922" s="2"/>
    </row>
    <row r="923" spans="5:7" ht="18" x14ac:dyDescent="0.25">
      <c r="E923" s="2"/>
      <c r="F923" s="2"/>
      <c r="G923" s="2"/>
    </row>
    <row r="924" spans="5:7" ht="18" x14ac:dyDescent="0.25">
      <c r="E924" s="2"/>
      <c r="F924" s="2"/>
      <c r="G924" s="2"/>
    </row>
    <row r="925" spans="5:7" ht="18" x14ac:dyDescent="0.25">
      <c r="E925" s="2"/>
      <c r="F925" s="2"/>
      <c r="G925" s="2"/>
    </row>
    <row r="926" spans="5:7" ht="18" x14ac:dyDescent="0.25">
      <c r="E926" s="2"/>
      <c r="F926" s="2"/>
      <c r="G926" s="2"/>
    </row>
    <row r="927" spans="5:7" ht="18" x14ac:dyDescent="0.25">
      <c r="E927" s="2"/>
      <c r="F927" s="2"/>
      <c r="G927" s="2"/>
    </row>
    <row r="928" spans="5:7" ht="18" x14ac:dyDescent="0.25">
      <c r="E928" s="2"/>
      <c r="F928" s="2"/>
      <c r="G928" s="2"/>
    </row>
    <row r="929" spans="5:7" ht="18" x14ac:dyDescent="0.25">
      <c r="E929" s="2"/>
      <c r="F929" s="2"/>
      <c r="G929" s="2"/>
    </row>
    <row r="930" spans="5:7" ht="18" x14ac:dyDescent="0.25">
      <c r="E930" s="2"/>
      <c r="F930" s="2"/>
      <c r="G930" s="2"/>
    </row>
    <row r="931" spans="5:7" ht="18" x14ac:dyDescent="0.25">
      <c r="E931" s="2"/>
      <c r="F931" s="2"/>
      <c r="G931" s="2"/>
    </row>
    <row r="932" spans="5:7" ht="18" x14ac:dyDescent="0.25">
      <c r="E932" s="2"/>
      <c r="F932" s="2"/>
      <c r="G932" s="2"/>
    </row>
    <row r="933" spans="5:7" ht="18" x14ac:dyDescent="0.25">
      <c r="E933" s="2"/>
      <c r="F933" s="2"/>
      <c r="G933" s="2"/>
    </row>
    <row r="934" spans="5:7" ht="18" x14ac:dyDescent="0.25">
      <c r="E934" s="2"/>
      <c r="F934" s="2"/>
      <c r="G934" s="2"/>
    </row>
    <row r="935" spans="5:7" ht="18" x14ac:dyDescent="0.25">
      <c r="E935" s="2"/>
      <c r="F935" s="2"/>
      <c r="G935" s="2"/>
    </row>
    <row r="936" spans="5:7" ht="18" x14ac:dyDescent="0.25">
      <c r="E936" s="2"/>
      <c r="F936" s="2"/>
      <c r="G936" s="2"/>
    </row>
    <row r="937" spans="5:7" ht="18" x14ac:dyDescent="0.25">
      <c r="E937" s="2"/>
      <c r="F937" s="2"/>
      <c r="G937" s="2"/>
    </row>
    <row r="938" spans="5:7" ht="18" x14ac:dyDescent="0.25">
      <c r="E938" s="2"/>
      <c r="F938" s="2"/>
      <c r="G938" s="2"/>
    </row>
    <row r="939" spans="5:7" ht="18" x14ac:dyDescent="0.25">
      <c r="E939" s="2"/>
      <c r="F939" s="2"/>
      <c r="G939" s="2"/>
    </row>
    <row r="940" spans="5:7" ht="18" x14ac:dyDescent="0.25">
      <c r="E940" s="2"/>
      <c r="F940" s="2"/>
      <c r="G940" s="2"/>
    </row>
    <row r="941" spans="5:7" ht="18" x14ac:dyDescent="0.25">
      <c r="E941" s="2"/>
      <c r="F941" s="2"/>
      <c r="G941" s="2"/>
    </row>
    <row r="942" spans="5:7" ht="18" x14ac:dyDescent="0.25">
      <c r="E942" s="2"/>
      <c r="F942" s="2"/>
      <c r="G942" s="2"/>
    </row>
    <row r="943" spans="5:7" ht="18" x14ac:dyDescent="0.25">
      <c r="E943" s="2"/>
      <c r="F943" s="2"/>
      <c r="G943" s="2"/>
    </row>
    <row r="944" spans="5:7" ht="18" x14ac:dyDescent="0.25">
      <c r="E944" s="2"/>
      <c r="F944" s="2"/>
      <c r="G944" s="2"/>
    </row>
    <row r="945" spans="5:7" ht="18" x14ac:dyDescent="0.25">
      <c r="E945" s="2"/>
      <c r="F945" s="2"/>
      <c r="G945" s="2"/>
    </row>
    <row r="946" spans="5:7" ht="18" x14ac:dyDescent="0.25">
      <c r="E946" s="2"/>
      <c r="F946" s="2"/>
      <c r="G946" s="2"/>
    </row>
    <row r="947" spans="5:7" ht="18" x14ac:dyDescent="0.25">
      <c r="E947" s="2"/>
      <c r="F947" s="2"/>
      <c r="G947" s="2"/>
    </row>
    <row r="948" spans="5:7" ht="18" x14ac:dyDescent="0.25">
      <c r="E948" s="2"/>
      <c r="F948" s="2"/>
      <c r="G948" s="2"/>
    </row>
    <row r="949" spans="5:7" ht="18" x14ac:dyDescent="0.25">
      <c r="E949" s="2"/>
      <c r="F949" s="2"/>
      <c r="G949" s="2"/>
    </row>
    <row r="950" spans="5:7" ht="18" x14ac:dyDescent="0.25">
      <c r="E950" s="2"/>
      <c r="F950" s="2"/>
      <c r="G950" s="2"/>
    </row>
    <row r="951" spans="5:7" ht="18" x14ac:dyDescent="0.25">
      <c r="E951" s="2"/>
      <c r="F951" s="2"/>
      <c r="G951" s="2"/>
    </row>
    <row r="952" spans="5:7" ht="18" x14ac:dyDescent="0.25">
      <c r="E952" s="2"/>
      <c r="F952" s="2"/>
      <c r="G952" s="2"/>
    </row>
    <row r="953" spans="5:7" ht="18" x14ac:dyDescent="0.25">
      <c r="E953" s="2"/>
      <c r="F953" s="2"/>
      <c r="G953" s="2"/>
    </row>
    <row r="954" spans="5:7" ht="18" x14ac:dyDescent="0.25">
      <c r="E954" s="2"/>
      <c r="F954" s="2"/>
      <c r="G954" s="2"/>
    </row>
    <row r="955" spans="5:7" ht="18" x14ac:dyDescent="0.25">
      <c r="E955" s="2"/>
      <c r="F955" s="2"/>
      <c r="G955" s="2"/>
    </row>
    <row r="956" spans="5:7" ht="18" x14ac:dyDescent="0.25">
      <c r="E956" s="2"/>
      <c r="F956" s="2"/>
      <c r="G956" s="2"/>
    </row>
    <row r="957" spans="5:7" ht="18" x14ac:dyDescent="0.25">
      <c r="E957" s="2"/>
      <c r="F957" s="2"/>
      <c r="G957" s="2"/>
    </row>
    <row r="958" spans="5:7" ht="18" x14ac:dyDescent="0.25">
      <c r="E958" s="2"/>
      <c r="F958" s="2"/>
      <c r="G958" s="2"/>
    </row>
    <row r="959" spans="5:7" ht="18" x14ac:dyDescent="0.25">
      <c r="E959" s="2"/>
      <c r="F959" s="2"/>
      <c r="G959" s="2"/>
    </row>
    <row r="960" spans="5:7" ht="18" x14ac:dyDescent="0.25">
      <c r="E960" s="2"/>
      <c r="F960" s="2"/>
      <c r="G960" s="2"/>
    </row>
    <row r="961" spans="5:7" ht="18" x14ac:dyDescent="0.25">
      <c r="E961" s="2"/>
      <c r="F961" s="2"/>
      <c r="G961" s="2"/>
    </row>
    <row r="962" spans="5:7" ht="18" x14ac:dyDescent="0.25">
      <c r="E962" s="2"/>
      <c r="F962" s="2"/>
      <c r="G962" s="2"/>
    </row>
    <row r="963" spans="5:7" ht="18" x14ac:dyDescent="0.25">
      <c r="E963" s="2"/>
      <c r="F963" s="2"/>
      <c r="G963" s="2"/>
    </row>
    <row r="964" spans="5:7" ht="18" x14ac:dyDescent="0.25">
      <c r="E964" s="2"/>
      <c r="F964" s="2"/>
      <c r="G964" s="2"/>
    </row>
    <row r="965" spans="5:7" ht="18" x14ac:dyDescent="0.25">
      <c r="E965" s="2"/>
      <c r="F965" s="2"/>
      <c r="G965" s="2"/>
    </row>
    <row r="966" spans="5:7" ht="18" x14ac:dyDescent="0.25">
      <c r="E966" s="2"/>
      <c r="F966" s="2"/>
      <c r="G966" s="2"/>
    </row>
    <row r="967" spans="5:7" ht="18" x14ac:dyDescent="0.25">
      <c r="E967" s="2"/>
      <c r="F967" s="2"/>
      <c r="G967" s="2"/>
    </row>
    <row r="968" spans="5:7" ht="18" x14ac:dyDescent="0.25">
      <c r="E968" s="2"/>
      <c r="F968" s="2"/>
      <c r="G968" s="2"/>
    </row>
    <row r="969" spans="5:7" ht="18" x14ac:dyDescent="0.25">
      <c r="E969" s="2"/>
      <c r="F969" s="2"/>
      <c r="G969" s="2"/>
    </row>
    <row r="970" spans="5:7" ht="18" x14ac:dyDescent="0.25">
      <c r="E970" s="2"/>
      <c r="F970" s="2"/>
      <c r="G970" s="2"/>
    </row>
    <row r="971" spans="5:7" ht="18" x14ac:dyDescent="0.25">
      <c r="E971" s="2"/>
      <c r="F971" s="2"/>
      <c r="G971" s="2"/>
    </row>
    <row r="972" spans="5:7" ht="18" x14ac:dyDescent="0.25">
      <c r="E972" s="2"/>
      <c r="F972" s="2"/>
      <c r="G972" s="2"/>
    </row>
    <row r="973" spans="5:7" ht="18" x14ac:dyDescent="0.25">
      <c r="E973" s="2"/>
      <c r="F973" s="2"/>
      <c r="G973" s="2"/>
    </row>
    <row r="974" spans="5:7" ht="18" x14ac:dyDescent="0.25">
      <c r="E974" s="2"/>
      <c r="F974" s="2"/>
      <c r="G974" s="2"/>
    </row>
    <row r="975" spans="5:7" ht="18" x14ac:dyDescent="0.25">
      <c r="E975" s="2"/>
      <c r="F975" s="2"/>
      <c r="G975" s="2"/>
    </row>
    <row r="976" spans="5:7" ht="18" x14ac:dyDescent="0.25">
      <c r="E976" s="2"/>
      <c r="F976" s="2"/>
      <c r="G976" s="2"/>
    </row>
    <row r="977" spans="5:7" ht="18" x14ac:dyDescent="0.25">
      <c r="E977" s="2"/>
      <c r="F977" s="2"/>
      <c r="G977" s="2"/>
    </row>
    <row r="978" spans="5:7" ht="18" x14ac:dyDescent="0.25">
      <c r="E978" s="2"/>
      <c r="F978" s="2"/>
      <c r="G978" s="2"/>
    </row>
    <row r="979" spans="5:7" ht="18" x14ac:dyDescent="0.25">
      <c r="E979" s="2"/>
      <c r="F979" s="2"/>
      <c r="G979" s="2"/>
    </row>
    <row r="980" spans="5:7" ht="18" x14ac:dyDescent="0.25">
      <c r="E980" s="2"/>
      <c r="F980" s="2"/>
      <c r="G980" s="2"/>
    </row>
    <row r="981" spans="5:7" ht="18" x14ac:dyDescent="0.25">
      <c r="E981" s="2"/>
      <c r="F981" s="2"/>
      <c r="G981" s="2"/>
    </row>
    <row r="982" spans="5:7" ht="18" x14ac:dyDescent="0.25">
      <c r="E982" s="2"/>
      <c r="F982" s="2"/>
      <c r="G982" s="2"/>
    </row>
    <row r="983" spans="5:7" ht="18" x14ac:dyDescent="0.25">
      <c r="E983" s="2"/>
      <c r="F983" s="2"/>
      <c r="G983" s="2"/>
    </row>
    <row r="984" spans="5:7" ht="18" x14ac:dyDescent="0.25">
      <c r="E984" s="2"/>
      <c r="F984" s="2"/>
      <c r="G984" s="2"/>
    </row>
    <row r="985" spans="5:7" ht="18" x14ac:dyDescent="0.25">
      <c r="E985" s="2"/>
      <c r="F985" s="2"/>
      <c r="G985" s="2"/>
    </row>
    <row r="986" spans="5:7" ht="18" x14ac:dyDescent="0.25">
      <c r="E986" s="2"/>
      <c r="F986" s="2"/>
      <c r="G986" s="2"/>
    </row>
    <row r="987" spans="5:7" ht="18" x14ac:dyDescent="0.25">
      <c r="E987" s="2"/>
      <c r="F987" s="2"/>
      <c r="G987" s="2"/>
    </row>
    <row r="988" spans="5:7" ht="18" x14ac:dyDescent="0.25">
      <c r="E988" s="2"/>
      <c r="F988" s="2"/>
      <c r="G988" s="2"/>
    </row>
    <row r="989" spans="5:7" ht="18" x14ac:dyDescent="0.25">
      <c r="E989" s="2"/>
      <c r="F989" s="2"/>
      <c r="G989" s="2"/>
    </row>
    <row r="990" spans="5:7" ht="18" x14ac:dyDescent="0.25">
      <c r="E990" s="2"/>
      <c r="F990" s="2"/>
      <c r="G990" s="2"/>
    </row>
    <row r="991" spans="5:7" ht="18" x14ac:dyDescent="0.25">
      <c r="E991" s="2"/>
      <c r="F991" s="2"/>
      <c r="G991" s="2"/>
    </row>
    <row r="992" spans="5:7" ht="18" x14ac:dyDescent="0.25">
      <c r="E992" s="2"/>
      <c r="F992" s="2"/>
      <c r="G992" s="2"/>
    </row>
    <row r="993" spans="5:7" ht="18" x14ac:dyDescent="0.25">
      <c r="E993" s="2"/>
      <c r="F993" s="2"/>
      <c r="G993" s="2"/>
    </row>
    <row r="994" spans="5:7" ht="18" x14ac:dyDescent="0.25">
      <c r="E994" s="2"/>
      <c r="F994" s="2"/>
      <c r="G994" s="2"/>
    </row>
    <row r="995" spans="5:7" ht="18" x14ac:dyDescent="0.25">
      <c r="E995" s="2"/>
      <c r="F995" s="2"/>
      <c r="G995" s="2"/>
    </row>
    <row r="996" spans="5:7" ht="18" x14ac:dyDescent="0.25">
      <c r="E996" s="2"/>
      <c r="F996" s="2"/>
      <c r="G996" s="2"/>
    </row>
    <row r="997" spans="5:7" ht="18" x14ac:dyDescent="0.25">
      <c r="E997" s="2"/>
      <c r="F997" s="2"/>
      <c r="G997" s="2"/>
    </row>
    <row r="998" spans="5:7" ht="18" x14ac:dyDescent="0.25">
      <c r="E998" s="2"/>
      <c r="F998" s="2"/>
      <c r="G998" s="2"/>
    </row>
    <row r="999" spans="5:7" ht="18" x14ac:dyDescent="0.25">
      <c r="E999" s="2"/>
      <c r="F999" s="2"/>
      <c r="G999" s="2"/>
    </row>
    <row r="1000" spans="5:7" ht="18" x14ac:dyDescent="0.25">
      <c r="E1000" s="2"/>
      <c r="F1000" s="2"/>
      <c r="G1000" s="2"/>
    </row>
    <row r="1001" spans="5:7" ht="18" x14ac:dyDescent="0.25">
      <c r="E1001" s="2"/>
      <c r="F1001" s="2"/>
      <c r="G1001" s="2"/>
    </row>
    <row r="1002" spans="5:7" ht="18" x14ac:dyDescent="0.25">
      <c r="E1002" s="2"/>
      <c r="F1002" s="2"/>
      <c r="G1002" s="2"/>
    </row>
    <row r="1003" spans="5:7" ht="18" x14ac:dyDescent="0.25">
      <c r="E1003" s="2"/>
      <c r="F1003" s="2"/>
      <c r="G1003" s="2"/>
    </row>
    <row r="1004" spans="5:7" ht="18" x14ac:dyDescent="0.25">
      <c r="E1004" s="2"/>
      <c r="F1004" s="2"/>
      <c r="G1004" s="2"/>
    </row>
    <row r="1005" spans="5:7" ht="18" x14ac:dyDescent="0.25">
      <c r="E1005" s="2"/>
      <c r="F1005" s="2"/>
      <c r="G1005" s="2"/>
    </row>
    <row r="1006" spans="5:7" ht="18" x14ac:dyDescent="0.25">
      <c r="E1006" s="2"/>
      <c r="F1006" s="2"/>
      <c r="G1006" s="2"/>
    </row>
    <row r="1007" spans="5:7" ht="18" x14ac:dyDescent="0.25">
      <c r="E1007" s="2"/>
      <c r="F1007" s="2"/>
      <c r="G1007" s="2"/>
    </row>
    <row r="1008" spans="5:7" ht="18" x14ac:dyDescent="0.25">
      <c r="E1008" s="2"/>
      <c r="F1008" s="2"/>
      <c r="G1008" s="2"/>
    </row>
    <row r="1009" spans="5:7" ht="18" x14ac:dyDescent="0.25">
      <c r="E1009" s="2"/>
      <c r="F1009" s="2"/>
      <c r="G1009" s="2"/>
    </row>
    <row r="1010" spans="5:7" ht="18" x14ac:dyDescent="0.25">
      <c r="E1010" s="2"/>
      <c r="F1010" s="2"/>
      <c r="G1010" s="2"/>
    </row>
    <row r="1011" spans="5:7" ht="18" x14ac:dyDescent="0.25">
      <c r="E1011" s="2"/>
      <c r="F1011" s="2"/>
      <c r="G1011" s="2"/>
    </row>
    <row r="1012" spans="5:7" ht="18" x14ac:dyDescent="0.25">
      <c r="E1012" s="2"/>
      <c r="F1012" s="2"/>
      <c r="G1012" s="2"/>
    </row>
    <row r="1013" spans="5:7" ht="18" x14ac:dyDescent="0.25">
      <c r="E1013" s="2"/>
      <c r="F1013" s="2"/>
      <c r="G1013" s="2"/>
    </row>
    <row r="1014" spans="5:7" ht="18" x14ac:dyDescent="0.25">
      <c r="E1014" s="2"/>
      <c r="F1014" s="2"/>
      <c r="G1014" s="2"/>
    </row>
    <row r="1015" spans="5:7" ht="18" x14ac:dyDescent="0.25">
      <c r="E1015" s="2"/>
      <c r="F1015" s="2"/>
      <c r="G1015" s="2"/>
    </row>
    <row r="1016" spans="5:7" ht="18" x14ac:dyDescent="0.25">
      <c r="E1016" s="2"/>
      <c r="F1016" s="2"/>
      <c r="G1016" s="2"/>
    </row>
    <row r="1017" spans="5:7" ht="18" x14ac:dyDescent="0.25">
      <c r="E1017" s="2"/>
      <c r="F1017" s="2"/>
      <c r="G1017" s="2"/>
    </row>
    <row r="1018" spans="5:7" ht="18" x14ac:dyDescent="0.25">
      <c r="E1018" s="2"/>
      <c r="F1018" s="2"/>
      <c r="G1018" s="2"/>
    </row>
    <row r="1019" spans="5:7" ht="18" x14ac:dyDescent="0.25">
      <c r="E1019" s="2"/>
      <c r="F1019" s="2"/>
      <c r="G1019" s="2"/>
    </row>
    <row r="1020" spans="5:7" ht="18" x14ac:dyDescent="0.25">
      <c r="E1020" s="2"/>
      <c r="F1020" s="2"/>
      <c r="G1020" s="2"/>
    </row>
    <row r="1021" spans="5:7" ht="18" x14ac:dyDescent="0.25">
      <c r="E1021" s="2"/>
      <c r="F1021" s="2"/>
      <c r="G1021" s="2"/>
    </row>
    <row r="1022" spans="5:7" ht="18" x14ac:dyDescent="0.25">
      <c r="E1022" s="2"/>
      <c r="F1022" s="2"/>
      <c r="G1022" s="2"/>
    </row>
    <row r="1023" spans="5:7" ht="18" x14ac:dyDescent="0.25">
      <c r="E1023" s="2"/>
      <c r="F1023" s="2"/>
      <c r="G1023" s="2"/>
    </row>
    <row r="1024" spans="5:7" ht="18" x14ac:dyDescent="0.25">
      <c r="E1024" s="2"/>
      <c r="F1024" s="2"/>
      <c r="G1024" s="2"/>
    </row>
    <row r="1025" spans="5:7" ht="18" x14ac:dyDescent="0.25">
      <c r="E1025" s="2"/>
      <c r="F1025" s="2"/>
      <c r="G1025" s="2"/>
    </row>
    <row r="1026" spans="5:7" ht="18" x14ac:dyDescent="0.25">
      <c r="E1026" s="2"/>
      <c r="F1026" s="2"/>
      <c r="G1026" s="2"/>
    </row>
    <row r="1027" spans="5:7" ht="18" x14ac:dyDescent="0.25">
      <c r="E1027" s="2"/>
      <c r="F1027" s="2"/>
      <c r="G1027" s="2"/>
    </row>
    <row r="1028" spans="5:7" ht="18" x14ac:dyDescent="0.25">
      <c r="E1028" s="2"/>
      <c r="F1028" s="2"/>
      <c r="G1028" s="2"/>
    </row>
    <row r="1029" spans="5:7" ht="18" x14ac:dyDescent="0.25">
      <c r="E1029" s="2"/>
      <c r="F1029" s="2"/>
      <c r="G1029" s="2"/>
    </row>
    <row r="1030" spans="5:7" ht="18" x14ac:dyDescent="0.25">
      <c r="E1030" s="2"/>
      <c r="F1030" s="2"/>
      <c r="G1030" s="2"/>
    </row>
    <row r="1031" spans="5:7" ht="18" x14ac:dyDescent="0.25">
      <c r="E1031" s="2"/>
      <c r="F1031" s="2"/>
      <c r="G1031" s="2"/>
    </row>
    <row r="1032" spans="5:7" ht="18" x14ac:dyDescent="0.25">
      <c r="E1032" s="2"/>
      <c r="F1032" s="2"/>
      <c r="G1032" s="2"/>
    </row>
    <row r="1033" spans="5:7" ht="18" x14ac:dyDescent="0.25">
      <c r="E1033" s="2"/>
      <c r="F1033" s="2"/>
      <c r="G1033" s="2"/>
    </row>
    <row r="1034" spans="5:7" ht="18" x14ac:dyDescent="0.25">
      <c r="E1034" s="2"/>
      <c r="F1034" s="2"/>
      <c r="G1034" s="2"/>
    </row>
    <row r="1035" spans="5:7" ht="18" x14ac:dyDescent="0.25">
      <c r="E1035" s="2"/>
      <c r="F1035" s="2"/>
      <c r="G1035" s="2"/>
    </row>
    <row r="1036" spans="5:7" ht="18" x14ac:dyDescent="0.25">
      <c r="E1036" s="2"/>
      <c r="F1036" s="2"/>
      <c r="G1036" s="2"/>
    </row>
    <row r="1037" spans="5:7" ht="18" x14ac:dyDescent="0.25">
      <c r="E1037" s="2"/>
      <c r="F1037" s="2"/>
      <c r="G1037" s="2"/>
    </row>
    <row r="1038" spans="5:7" ht="18" x14ac:dyDescent="0.25">
      <c r="E1038" s="2"/>
      <c r="F1038" s="2"/>
      <c r="G1038" s="2"/>
    </row>
    <row r="1039" spans="5:7" ht="18" x14ac:dyDescent="0.25">
      <c r="E1039" s="2"/>
      <c r="F1039" s="2"/>
      <c r="G1039" s="2"/>
    </row>
    <row r="1040" spans="5:7" ht="18" x14ac:dyDescent="0.25">
      <c r="E1040" s="2"/>
      <c r="F1040" s="2"/>
      <c r="G1040" s="2"/>
    </row>
    <row r="1041" spans="5:7" ht="18" x14ac:dyDescent="0.25">
      <c r="E1041" s="2"/>
      <c r="F1041" s="2"/>
      <c r="G1041" s="2"/>
    </row>
    <row r="1042" spans="5:7" ht="18" x14ac:dyDescent="0.25">
      <c r="E1042" s="2"/>
      <c r="F1042" s="2"/>
      <c r="G1042" s="2"/>
    </row>
    <row r="1043" spans="5:7" ht="18" x14ac:dyDescent="0.25">
      <c r="E1043" s="2"/>
      <c r="F1043" s="2"/>
      <c r="G1043" s="2"/>
    </row>
    <row r="1044" spans="5:7" ht="18" x14ac:dyDescent="0.25">
      <c r="E1044" s="2"/>
      <c r="F1044" s="2"/>
      <c r="G1044" s="2"/>
    </row>
    <row r="1045" spans="5:7" ht="18" x14ac:dyDescent="0.25">
      <c r="E1045" s="2"/>
      <c r="F1045" s="2"/>
      <c r="G1045" s="2"/>
    </row>
    <row r="1046" spans="5:7" ht="18" x14ac:dyDescent="0.25">
      <c r="E1046" s="2"/>
      <c r="F1046" s="2"/>
      <c r="G1046" s="2"/>
    </row>
    <row r="1047" spans="5:7" ht="18" x14ac:dyDescent="0.25">
      <c r="E1047" s="2"/>
      <c r="F1047" s="2"/>
      <c r="G1047" s="2"/>
    </row>
    <row r="1048" spans="5:7" ht="18" x14ac:dyDescent="0.25">
      <c r="E1048" s="2"/>
      <c r="F1048" s="2"/>
      <c r="G1048" s="2"/>
    </row>
    <row r="1049" spans="5:7" ht="18" x14ac:dyDescent="0.25">
      <c r="E1049" s="2"/>
      <c r="F1049" s="2"/>
      <c r="G1049" s="2"/>
    </row>
    <row r="1050" spans="5:7" ht="18" x14ac:dyDescent="0.25">
      <c r="E1050" s="2"/>
      <c r="F1050" s="2"/>
      <c r="G1050" s="2"/>
    </row>
    <row r="1051" spans="5:7" ht="18" x14ac:dyDescent="0.25">
      <c r="E1051" s="2"/>
      <c r="F1051" s="2"/>
      <c r="G1051" s="2"/>
    </row>
    <row r="1052" spans="5:7" ht="18" x14ac:dyDescent="0.25">
      <c r="E1052" s="2"/>
      <c r="F1052" s="2"/>
      <c r="G1052" s="2"/>
    </row>
    <row r="1053" spans="5:7" ht="18" x14ac:dyDescent="0.25">
      <c r="E1053" s="2"/>
      <c r="F1053" s="2"/>
      <c r="G1053" s="2"/>
    </row>
    <row r="1054" spans="5:7" ht="18" x14ac:dyDescent="0.25">
      <c r="E1054" s="2"/>
      <c r="F1054" s="2"/>
      <c r="G1054" s="2"/>
    </row>
    <row r="1055" spans="5:7" ht="18" x14ac:dyDescent="0.25">
      <c r="E1055" s="2"/>
      <c r="F1055" s="2"/>
      <c r="G1055" s="2"/>
    </row>
    <row r="1056" spans="5:7" ht="18" x14ac:dyDescent="0.25">
      <c r="E1056" s="2"/>
      <c r="F1056" s="2"/>
      <c r="G1056" s="2"/>
    </row>
    <row r="1057" spans="5:7" ht="18" x14ac:dyDescent="0.25">
      <c r="E1057" s="2"/>
      <c r="F1057" s="2"/>
      <c r="G1057" s="2"/>
    </row>
    <row r="1058" spans="5:7" ht="18" x14ac:dyDescent="0.25">
      <c r="E1058" s="2"/>
      <c r="F1058" s="2"/>
      <c r="G1058" s="2"/>
    </row>
    <row r="1059" spans="5:7" ht="18" x14ac:dyDescent="0.25">
      <c r="E1059" s="2"/>
      <c r="F1059" s="2"/>
      <c r="G1059" s="2"/>
    </row>
    <row r="1060" spans="5:7" ht="18" x14ac:dyDescent="0.25">
      <c r="E1060" s="2"/>
      <c r="F1060" s="2"/>
      <c r="G1060" s="2"/>
    </row>
    <row r="1061" spans="5:7" ht="18" x14ac:dyDescent="0.25">
      <c r="E1061" s="2"/>
      <c r="F1061" s="2"/>
      <c r="G1061" s="2"/>
    </row>
    <row r="1062" spans="5:7" ht="18" x14ac:dyDescent="0.25">
      <c r="E1062" s="2"/>
      <c r="F1062" s="2"/>
      <c r="G1062" s="2"/>
    </row>
    <row r="1063" spans="5:7" ht="18" x14ac:dyDescent="0.25">
      <c r="E1063" s="2"/>
      <c r="F1063" s="2"/>
      <c r="G1063" s="2"/>
    </row>
    <row r="1064" spans="5:7" ht="18" x14ac:dyDescent="0.25">
      <c r="E1064" s="2"/>
      <c r="F1064" s="2"/>
      <c r="G1064" s="2"/>
    </row>
    <row r="1065" spans="5:7" ht="18" x14ac:dyDescent="0.25">
      <c r="E1065" s="2"/>
      <c r="F1065" s="2"/>
      <c r="G1065" s="2"/>
    </row>
    <row r="1066" spans="5:7" ht="18" x14ac:dyDescent="0.25">
      <c r="E1066" s="2"/>
      <c r="F1066" s="2"/>
      <c r="G1066" s="2"/>
    </row>
    <row r="1067" spans="5:7" ht="18" x14ac:dyDescent="0.25">
      <c r="E1067" s="2"/>
      <c r="F1067" s="2"/>
      <c r="G1067" s="2"/>
    </row>
    <row r="1068" spans="5:7" ht="18" x14ac:dyDescent="0.25">
      <c r="E1068" s="2"/>
      <c r="F1068" s="2"/>
      <c r="G1068" s="2"/>
    </row>
    <row r="1069" spans="5:7" ht="18" x14ac:dyDescent="0.25">
      <c r="E1069" s="2"/>
      <c r="F1069" s="2"/>
      <c r="G1069" s="2"/>
    </row>
    <row r="1070" spans="5:7" ht="18" x14ac:dyDescent="0.25">
      <c r="E1070" s="2"/>
      <c r="F1070" s="2"/>
      <c r="G1070" s="2"/>
    </row>
    <row r="1071" spans="5:7" ht="18" x14ac:dyDescent="0.25">
      <c r="E1071" s="2"/>
      <c r="F1071" s="2"/>
      <c r="G1071" s="2"/>
    </row>
    <row r="1072" spans="5:7" ht="18" x14ac:dyDescent="0.25">
      <c r="E1072" s="2"/>
      <c r="F1072" s="2"/>
      <c r="G1072" s="2"/>
    </row>
    <row r="1073" spans="5:7" ht="18" x14ac:dyDescent="0.25">
      <c r="E1073" s="2"/>
      <c r="F1073" s="2"/>
      <c r="G1073" s="2"/>
    </row>
    <row r="1074" spans="5:7" ht="18" x14ac:dyDescent="0.25">
      <c r="E1074" s="2"/>
      <c r="F1074" s="2"/>
      <c r="G1074" s="2"/>
    </row>
    <row r="1075" spans="5:7" ht="18" x14ac:dyDescent="0.25">
      <c r="E1075" s="2"/>
      <c r="F1075" s="2"/>
      <c r="G1075" s="2"/>
    </row>
    <row r="1076" spans="5:7" ht="18" x14ac:dyDescent="0.25">
      <c r="E1076" s="2"/>
      <c r="F1076" s="2"/>
      <c r="G1076" s="2"/>
    </row>
    <row r="1077" spans="5:7" ht="18" x14ac:dyDescent="0.25">
      <c r="E1077" s="2"/>
      <c r="F1077" s="2"/>
      <c r="G1077" s="2"/>
    </row>
    <row r="1078" spans="5:7" ht="18" x14ac:dyDescent="0.25">
      <c r="E1078" s="2"/>
      <c r="F1078" s="2"/>
      <c r="G1078" s="2"/>
    </row>
    <row r="1079" spans="5:7" ht="18" x14ac:dyDescent="0.25">
      <c r="E1079" s="2"/>
      <c r="F1079" s="2"/>
      <c r="G1079" s="2"/>
    </row>
    <row r="1080" spans="5:7" ht="18" x14ac:dyDescent="0.25">
      <c r="E1080" s="2"/>
      <c r="F1080" s="2"/>
      <c r="G1080" s="2"/>
    </row>
    <row r="1081" spans="5:7" ht="18" x14ac:dyDescent="0.25">
      <c r="E1081" s="2"/>
      <c r="F1081" s="2"/>
      <c r="G1081" s="2"/>
    </row>
    <row r="1082" spans="5:7" ht="18" x14ac:dyDescent="0.25">
      <c r="E1082" s="2"/>
      <c r="F1082" s="2"/>
      <c r="G1082" s="2"/>
    </row>
    <row r="1083" spans="5:7" ht="18" x14ac:dyDescent="0.25">
      <c r="E1083" s="2"/>
      <c r="F1083" s="2"/>
      <c r="G1083" s="2"/>
    </row>
    <row r="1084" spans="5:7" ht="18" x14ac:dyDescent="0.25">
      <c r="E1084" s="2"/>
      <c r="F1084" s="2"/>
      <c r="G1084" s="2"/>
    </row>
    <row r="1085" spans="5:7" ht="18" x14ac:dyDescent="0.25">
      <c r="E1085" s="2"/>
      <c r="F1085" s="2"/>
      <c r="G1085" s="2"/>
    </row>
    <row r="1086" spans="5:7" ht="18" x14ac:dyDescent="0.25">
      <c r="E1086" s="2"/>
      <c r="F1086" s="2"/>
      <c r="G1086" s="2"/>
    </row>
    <row r="1087" spans="5:7" ht="18" x14ac:dyDescent="0.25">
      <c r="E1087" s="2"/>
      <c r="F1087" s="2"/>
      <c r="G1087" s="2"/>
    </row>
    <row r="1088" spans="5:7" ht="18" x14ac:dyDescent="0.25">
      <c r="E1088" s="2"/>
      <c r="F1088" s="2"/>
      <c r="G1088" s="2"/>
    </row>
    <row r="1089" spans="5:7" ht="18" x14ac:dyDescent="0.25">
      <c r="E1089" s="2"/>
      <c r="F1089" s="2"/>
      <c r="G1089" s="2"/>
    </row>
    <row r="1090" spans="5:7" ht="18" x14ac:dyDescent="0.25">
      <c r="E1090" s="2"/>
      <c r="F1090" s="2"/>
      <c r="G1090" s="2"/>
    </row>
    <row r="1091" spans="5:7" ht="18" x14ac:dyDescent="0.25">
      <c r="E1091" s="2"/>
      <c r="F1091" s="2"/>
      <c r="G1091" s="2"/>
    </row>
    <row r="1092" spans="5:7" ht="18" x14ac:dyDescent="0.25">
      <c r="E1092" s="2"/>
      <c r="F1092" s="2"/>
      <c r="G1092" s="2"/>
    </row>
    <row r="1093" spans="5:7" ht="18" x14ac:dyDescent="0.25">
      <c r="E1093" s="2"/>
      <c r="F1093" s="2"/>
      <c r="G1093" s="2"/>
    </row>
    <row r="1094" spans="5:7" ht="18" x14ac:dyDescent="0.25">
      <c r="E1094" s="2"/>
      <c r="F1094" s="2"/>
      <c r="G1094" s="2"/>
    </row>
    <row r="1095" spans="5:7" ht="18" x14ac:dyDescent="0.25">
      <c r="E1095" s="2"/>
      <c r="F1095" s="2"/>
      <c r="G1095" s="2"/>
    </row>
    <row r="1096" spans="5:7" ht="18" x14ac:dyDescent="0.25">
      <c r="E1096" s="2"/>
      <c r="F1096" s="2"/>
      <c r="G1096" s="2"/>
    </row>
    <row r="1097" spans="5:7" ht="18" x14ac:dyDescent="0.25">
      <c r="E1097" s="2"/>
      <c r="F1097" s="2"/>
      <c r="G1097" s="2"/>
    </row>
    <row r="1098" spans="5:7" ht="18" x14ac:dyDescent="0.25">
      <c r="E1098" s="2"/>
      <c r="F1098" s="2"/>
      <c r="G1098" s="2"/>
    </row>
    <row r="1099" spans="5:7" ht="18" x14ac:dyDescent="0.25">
      <c r="E1099" s="2"/>
      <c r="F1099" s="2"/>
      <c r="G1099" s="2"/>
    </row>
    <row r="1100" spans="5:7" ht="18" x14ac:dyDescent="0.25">
      <c r="E1100" s="2"/>
      <c r="F1100" s="2"/>
      <c r="G1100" s="2"/>
    </row>
    <row r="1101" spans="5:7" ht="18" x14ac:dyDescent="0.25">
      <c r="E1101" s="2"/>
      <c r="F1101" s="2"/>
      <c r="G1101" s="2"/>
    </row>
    <row r="1102" spans="5:7" ht="18" x14ac:dyDescent="0.25">
      <c r="E1102" s="2"/>
      <c r="F1102" s="2"/>
      <c r="G1102" s="2"/>
    </row>
    <row r="1103" spans="5:7" ht="18" x14ac:dyDescent="0.25">
      <c r="E1103" s="2"/>
      <c r="F1103" s="2"/>
      <c r="G1103" s="2"/>
    </row>
    <row r="1104" spans="5:7" ht="18" x14ac:dyDescent="0.25">
      <c r="E1104" s="2"/>
      <c r="F1104" s="2"/>
      <c r="G1104" s="2"/>
    </row>
    <row r="1105" spans="5:7" ht="18" x14ac:dyDescent="0.25">
      <c r="E1105" s="2"/>
      <c r="F1105" s="2"/>
      <c r="G1105" s="2"/>
    </row>
    <row r="1106" spans="5:7" ht="18" x14ac:dyDescent="0.25">
      <c r="E1106" s="2"/>
      <c r="F1106" s="2"/>
      <c r="G1106" s="2"/>
    </row>
    <row r="1107" spans="5:7" ht="18" x14ac:dyDescent="0.25">
      <c r="E1107" s="2"/>
      <c r="F1107" s="2"/>
      <c r="G1107" s="2"/>
    </row>
    <row r="1108" spans="5:7" ht="18" x14ac:dyDescent="0.25">
      <c r="E1108" s="2"/>
      <c r="F1108" s="2"/>
      <c r="G1108" s="2"/>
    </row>
    <row r="1109" spans="5:7" ht="18" x14ac:dyDescent="0.25">
      <c r="E1109" s="2"/>
      <c r="F1109" s="2"/>
      <c r="G1109" s="2"/>
    </row>
    <row r="1110" spans="5:7" ht="18" x14ac:dyDescent="0.25">
      <c r="E1110" s="2"/>
      <c r="F1110" s="2"/>
      <c r="G1110" s="2"/>
    </row>
    <row r="1111" spans="5:7" ht="18" x14ac:dyDescent="0.25">
      <c r="E1111" s="2"/>
      <c r="F1111" s="2"/>
      <c r="G1111" s="2"/>
    </row>
    <row r="1112" spans="5:7" ht="18" x14ac:dyDescent="0.25">
      <c r="E1112" s="2"/>
      <c r="F1112" s="2"/>
      <c r="G1112" s="2"/>
    </row>
    <row r="1113" spans="5:7" ht="18" x14ac:dyDescent="0.25">
      <c r="E1113" s="2"/>
      <c r="F1113" s="2"/>
      <c r="G1113" s="2"/>
    </row>
    <row r="1114" spans="5:7" ht="18" x14ac:dyDescent="0.25">
      <c r="E1114" s="2"/>
      <c r="F1114" s="2"/>
      <c r="G1114" s="2"/>
    </row>
    <row r="1115" spans="5:7" ht="18" x14ac:dyDescent="0.25">
      <c r="E1115" s="2"/>
      <c r="F1115" s="2"/>
      <c r="G1115" s="2"/>
    </row>
    <row r="1116" spans="5:7" ht="18" x14ac:dyDescent="0.25">
      <c r="E1116" s="2"/>
      <c r="F1116" s="2"/>
      <c r="G1116" s="2"/>
    </row>
    <row r="1117" spans="5:7" ht="18" x14ac:dyDescent="0.25">
      <c r="E1117" s="2"/>
      <c r="F1117" s="2"/>
      <c r="G1117" s="2"/>
    </row>
    <row r="1118" spans="5:7" ht="18" x14ac:dyDescent="0.25">
      <c r="E1118" s="2"/>
      <c r="F1118" s="2"/>
      <c r="G1118" s="2"/>
    </row>
    <row r="1119" spans="5:7" ht="18" x14ac:dyDescent="0.25">
      <c r="E1119" s="2"/>
      <c r="F1119" s="2"/>
      <c r="G1119" s="2"/>
    </row>
    <row r="1120" spans="5:7" ht="18" x14ac:dyDescent="0.25">
      <c r="E1120" s="2"/>
      <c r="F1120" s="2"/>
      <c r="G1120" s="2"/>
    </row>
    <row r="1121" spans="5:7" ht="18" x14ac:dyDescent="0.25">
      <c r="E1121" s="2"/>
      <c r="F1121" s="2"/>
      <c r="G1121" s="2"/>
    </row>
    <row r="1122" spans="5:7" ht="18" x14ac:dyDescent="0.25">
      <c r="E1122" s="2"/>
      <c r="F1122" s="2"/>
      <c r="G1122" s="2"/>
    </row>
    <row r="1123" spans="5:7" ht="18" x14ac:dyDescent="0.25">
      <c r="E1123" s="2"/>
      <c r="F1123" s="2"/>
      <c r="G1123" s="2"/>
    </row>
    <row r="1124" spans="5:7" ht="18" x14ac:dyDescent="0.25">
      <c r="E1124" s="2"/>
      <c r="F1124" s="2"/>
      <c r="G1124" s="2"/>
    </row>
    <row r="1125" spans="5:7" ht="18" x14ac:dyDescent="0.25">
      <c r="E1125" s="2"/>
      <c r="F1125" s="2"/>
      <c r="G1125" s="2"/>
    </row>
    <row r="1126" spans="5:7" ht="18" x14ac:dyDescent="0.25">
      <c r="E1126" s="2"/>
      <c r="F1126" s="2"/>
      <c r="G1126" s="2"/>
    </row>
    <row r="1127" spans="5:7" ht="18" x14ac:dyDescent="0.25">
      <c r="E1127" s="2"/>
      <c r="F1127" s="2"/>
      <c r="G1127" s="2"/>
    </row>
    <row r="1128" spans="5:7" ht="18" x14ac:dyDescent="0.25">
      <c r="E1128" s="2"/>
      <c r="F1128" s="2"/>
      <c r="G1128" s="2"/>
    </row>
    <row r="1129" spans="5:7" ht="18" x14ac:dyDescent="0.25">
      <c r="E1129" s="2"/>
      <c r="F1129" s="2"/>
      <c r="G1129" s="2"/>
    </row>
    <row r="1130" spans="5:7" ht="18" x14ac:dyDescent="0.25">
      <c r="E1130" s="2"/>
      <c r="F1130" s="2"/>
      <c r="G1130" s="2"/>
    </row>
    <row r="1131" spans="5:7" ht="18" x14ac:dyDescent="0.25">
      <c r="E1131" s="2"/>
      <c r="F1131" s="2"/>
      <c r="G1131" s="2"/>
    </row>
    <row r="1132" spans="5:7" ht="18" x14ac:dyDescent="0.25">
      <c r="E1132" s="2"/>
      <c r="F1132" s="2"/>
      <c r="G1132" s="2"/>
    </row>
    <row r="1133" spans="5:7" ht="18" x14ac:dyDescent="0.25">
      <c r="E1133" s="2"/>
      <c r="F1133" s="2"/>
      <c r="G1133" s="2"/>
    </row>
    <row r="1134" spans="5:7" ht="18" x14ac:dyDescent="0.25">
      <c r="E1134" s="2"/>
      <c r="F1134" s="2"/>
      <c r="G1134" s="2"/>
    </row>
    <row r="1135" spans="5:7" ht="18" x14ac:dyDescent="0.25">
      <c r="E1135" s="2"/>
      <c r="F1135" s="2"/>
      <c r="G1135" s="2"/>
    </row>
    <row r="1136" spans="5:7" ht="18" x14ac:dyDescent="0.25">
      <c r="E1136" s="2"/>
      <c r="F1136" s="2"/>
      <c r="G1136" s="2"/>
    </row>
    <row r="1137" spans="5:7" ht="18" x14ac:dyDescent="0.25">
      <c r="E1137" s="2"/>
      <c r="F1137" s="2"/>
      <c r="G1137" s="2"/>
    </row>
    <row r="1138" spans="5:7" ht="18" x14ac:dyDescent="0.25">
      <c r="E1138" s="2"/>
      <c r="F1138" s="2"/>
      <c r="G1138" s="2"/>
    </row>
    <row r="1139" spans="5:7" ht="18" x14ac:dyDescent="0.25">
      <c r="E1139" s="2"/>
      <c r="F1139" s="2"/>
      <c r="G1139" s="2"/>
    </row>
    <row r="1140" spans="5:7" ht="18" x14ac:dyDescent="0.25">
      <c r="E1140" s="2"/>
      <c r="F1140" s="2"/>
      <c r="G1140" s="2"/>
    </row>
    <row r="1141" spans="5:7" ht="18" x14ac:dyDescent="0.25">
      <c r="E1141" s="2"/>
      <c r="F1141" s="2"/>
      <c r="G1141" s="2"/>
    </row>
    <row r="1142" spans="5:7" ht="18" x14ac:dyDescent="0.25">
      <c r="E1142" s="2"/>
      <c r="F1142" s="2"/>
      <c r="G1142" s="2"/>
    </row>
    <row r="1143" spans="5:7" ht="18" x14ac:dyDescent="0.25">
      <c r="E1143" s="2"/>
      <c r="F1143" s="2"/>
      <c r="G1143" s="2"/>
    </row>
    <row r="1144" spans="5:7" ht="18" x14ac:dyDescent="0.25">
      <c r="E1144" s="2"/>
      <c r="F1144" s="2"/>
      <c r="G1144" s="2"/>
    </row>
    <row r="1145" spans="5:7" ht="18" x14ac:dyDescent="0.25">
      <c r="E1145" s="2"/>
      <c r="F1145" s="2"/>
      <c r="G1145" s="2"/>
    </row>
    <row r="1146" spans="5:7" ht="18" x14ac:dyDescent="0.25">
      <c r="E1146" s="2"/>
      <c r="F1146" s="2"/>
      <c r="G1146" s="2"/>
    </row>
    <row r="1147" spans="5:7" ht="18" x14ac:dyDescent="0.25">
      <c r="E1147" s="2"/>
      <c r="F1147" s="2"/>
      <c r="G1147" s="2"/>
    </row>
    <row r="1148" spans="5:7" ht="18" x14ac:dyDescent="0.25">
      <c r="E1148" s="2"/>
      <c r="F1148" s="2"/>
      <c r="G1148" s="2"/>
    </row>
    <row r="1149" spans="5:7" ht="18" x14ac:dyDescent="0.25">
      <c r="E1149" s="2"/>
      <c r="F1149" s="2"/>
      <c r="G1149" s="2"/>
    </row>
    <row r="1150" spans="5:7" ht="18" x14ac:dyDescent="0.25">
      <c r="E1150" s="2"/>
      <c r="F1150" s="2"/>
      <c r="G1150" s="2"/>
    </row>
    <row r="1151" spans="5:7" ht="18" x14ac:dyDescent="0.25">
      <c r="E1151" s="2"/>
      <c r="F1151" s="2"/>
      <c r="G1151" s="2"/>
    </row>
    <row r="1152" spans="5:7" ht="18" x14ac:dyDescent="0.25">
      <c r="E1152" s="2"/>
      <c r="F1152" s="2"/>
      <c r="G1152" s="2"/>
    </row>
    <row r="1153" spans="5:7" ht="18" x14ac:dyDescent="0.25">
      <c r="E1153" s="2"/>
      <c r="F1153" s="2"/>
      <c r="G1153" s="2"/>
    </row>
    <row r="1154" spans="5:7" ht="18" x14ac:dyDescent="0.25">
      <c r="E1154" s="2"/>
      <c r="F1154" s="2"/>
      <c r="G1154" s="2"/>
    </row>
    <row r="1155" spans="5:7" ht="18" x14ac:dyDescent="0.25">
      <c r="E1155" s="2"/>
      <c r="F1155" s="2"/>
      <c r="G1155" s="2"/>
    </row>
    <row r="1156" spans="5:7" ht="18" x14ac:dyDescent="0.25">
      <c r="E1156" s="2"/>
      <c r="F1156" s="2"/>
      <c r="G1156" s="2"/>
    </row>
    <row r="1157" spans="5:7" ht="18" x14ac:dyDescent="0.25">
      <c r="E1157" s="2"/>
      <c r="F1157" s="2"/>
      <c r="G1157" s="2"/>
    </row>
    <row r="1158" spans="5:7" ht="18" x14ac:dyDescent="0.25">
      <c r="E1158" s="2"/>
      <c r="F1158" s="2"/>
      <c r="G1158" s="2"/>
    </row>
    <row r="1159" spans="5:7" ht="18" x14ac:dyDescent="0.25">
      <c r="E1159" s="2"/>
      <c r="F1159" s="2"/>
      <c r="G1159" s="2"/>
    </row>
    <row r="1160" spans="5:7" ht="18" x14ac:dyDescent="0.25">
      <c r="E1160" s="2"/>
      <c r="F1160" s="2"/>
      <c r="G1160" s="2"/>
    </row>
    <row r="1161" spans="5:7" ht="18" x14ac:dyDescent="0.25">
      <c r="E1161" s="2"/>
      <c r="F1161" s="2"/>
      <c r="G1161" s="2"/>
    </row>
    <row r="1162" spans="5:7" ht="18" x14ac:dyDescent="0.25">
      <c r="E1162" s="2"/>
      <c r="F1162" s="2"/>
      <c r="G1162" s="2"/>
    </row>
    <row r="1163" spans="5:7" ht="18" x14ac:dyDescent="0.25">
      <c r="E1163" s="2"/>
      <c r="F1163" s="2"/>
      <c r="G1163" s="2"/>
    </row>
    <row r="1164" spans="5:7" ht="18" x14ac:dyDescent="0.25">
      <c r="E1164" s="2"/>
      <c r="F1164" s="2"/>
      <c r="G1164" s="2"/>
    </row>
    <row r="1165" spans="5:7" ht="18" x14ac:dyDescent="0.25">
      <c r="E1165" s="2"/>
      <c r="F1165" s="2"/>
      <c r="G1165" s="2"/>
    </row>
    <row r="1166" spans="5:7" ht="18" x14ac:dyDescent="0.25">
      <c r="E1166" s="2"/>
      <c r="F1166" s="2"/>
      <c r="G1166" s="2"/>
    </row>
    <row r="1167" spans="5:7" ht="18" x14ac:dyDescent="0.25">
      <c r="E1167" s="2"/>
      <c r="F1167" s="2"/>
      <c r="G1167" s="2"/>
    </row>
    <row r="1168" spans="5:7" ht="18" x14ac:dyDescent="0.25">
      <c r="E1168" s="2"/>
      <c r="F1168" s="2"/>
      <c r="G1168" s="2"/>
    </row>
    <row r="1169" spans="5:7" ht="18" x14ac:dyDescent="0.25">
      <c r="E1169" s="2"/>
      <c r="F1169" s="2"/>
      <c r="G1169" s="2"/>
    </row>
    <row r="1170" spans="5:7" ht="18" x14ac:dyDescent="0.25">
      <c r="E1170" s="2"/>
      <c r="F1170" s="2"/>
      <c r="G1170" s="2"/>
    </row>
    <row r="1171" spans="5:7" ht="18" x14ac:dyDescent="0.25">
      <c r="E1171" s="2"/>
      <c r="F1171" s="2"/>
      <c r="G1171" s="2"/>
    </row>
    <row r="1172" spans="5:7" ht="18" x14ac:dyDescent="0.25">
      <c r="E1172" s="2"/>
      <c r="F1172" s="2"/>
      <c r="G1172" s="2"/>
    </row>
    <row r="1173" spans="5:7" ht="18" x14ac:dyDescent="0.25">
      <c r="E1173" s="2"/>
      <c r="F1173" s="2"/>
      <c r="G1173" s="2"/>
    </row>
    <row r="1174" spans="5:7" ht="18" x14ac:dyDescent="0.25">
      <c r="E1174" s="2"/>
      <c r="F1174" s="2"/>
      <c r="G1174" s="2"/>
    </row>
    <row r="1175" spans="5:7" ht="18" x14ac:dyDescent="0.25">
      <c r="E1175" s="2"/>
      <c r="F1175" s="2"/>
      <c r="G1175" s="2"/>
    </row>
    <row r="1176" spans="5:7" ht="18" x14ac:dyDescent="0.25">
      <c r="E1176" s="2"/>
      <c r="F1176" s="2"/>
      <c r="G1176" s="2"/>
    </row>
    <row r="1177" spans="5:7" ht="18" x14ac:dyDescent="0.25">
      <c r="E1177" s="2"/>
      <c r="F1177" s="2"/>
      <c r="G1177" s="2"/>
    </row>
    <row r="1178" spans="5:7" ht="18" x14ac:dyDescent="0.25">
      <c r="E1178" s="2"/>
      <c r="F1178" s="2"/>
      <c r="G1178" s="2"/>
    </row>
    <row r="1179" spans="5:7" ht="18" x14ac:dyDescent="0.25">
      <c r="E1179" s="2"/>
      <c r="F1179" s="2"/>
      <c r="G1179" s="2"/>
    </row>
    <row r="1180" spans="5:7" ht="18" x14ac:dyDescent="0.25">
      <c r="E1180" s="2"/>
      <c r="F1180" s="2"/>
      <c r="G1180" s="2"/>
    </row>
    <row r="1181" spans="5:7" ht="18" x14ac:dyDescent="0.25">
      <c r="E1181" s="2"/>
      <c r="F1181" s="2"/>
      <c r="G1181" s="2"/>
    </row>
    <row r="1182" spans="5:7" ht="18" x14ac:dyDescent="0.25">
      <c r="E1182" s="2"/>
      <c r="F1182" s="2"/>
      <c r="G1182" s="2"/>
    </row>
    <row r="1183" spans="5:7" ht="18" x14ac:dyDescent="0.25">
      <c r="E1183" s="2"/>
      <c r="F1183" s="2"/>
      <c r="G1183" s="2"/>
    </row>
    <row r="1184" spans="5:7" ht="18" x14ac:dyDescent="0.25">
      <c r="E1184" s="2"/>
      <c r="F1184" s="2"/>
      <c r="G1184" s="2"/>
    </row>
    <row r="1185" spans="5:7" ht="18" x14ac:dyDescent="0.25">
      <c r="E1185" s="2"/>
      <c r="F1185" s="2"/>
      <c r="G1185" s="2"/>
    </row>
    <row r="1186" spans="5:7" ht="18" x14ac:dyDescent="0.25">
      <c r="E1186" s="2"/>
      <c r="F1186" s="2"/>
      <c r="G1186" s="2"/>
    </row>
    <row r="1187" spans="5:7" ht="18" x14ac:dyDescent="0.25">
      <c r="E1187" s="2"/>
      <c r="F1187" s="2"/>
      <c r="G1187" s="2"/>
    </row>
    <row r="1188" spans="5:7" ht="18" x14ac:dyDescent="0.25">
      <c r="E1188" s="2"/>
      <c r="F1188" s="2"/>
      <c r="G1188" s="2"/>
    </row>
    <row r="1189" spans="5:7" ht="18" x14ac:dyDescent="0.25">
      <c r="E1189" s="2"/>
      <c r="F1189" s="2"/>
      <c r="G1189" s="2"/>
    </row>
    <row r="1190" spans="5:7" ht="18" x14ac:dyDescent="0.25">
      <c r="E1190" s="2"/>
      <c r="F1190" s="2"/>
      <c r="G1190" s="2"/>
    </row>
    <row r="1191" spans="5:7" ht="18" x14ac:dyDescent="0.25">
      <c r="E1191" s="2"/>
      <c r="F1191" s="2"/>
      <c r="G1191" s="2"/>
    </row>
    <row r="1192" spans="5:7" ht="18" x14ac:dyDescent="0.25">
      <c r="E1192" s="2"/>
      <c r="F1192" s="2"/>
      <c r="G1192" s="2"/>
    </row>
    <row r="1193" spans="5:7" ht="18" x14ac:dyDescent="0.25">
      <c r="E1193" s="2"/>
      <c r="F1193" s="2"/>
      <c r="G1193" s="2"/>
    </row>
    <row r="1194" spans="5:7" ht="18" x14ac:dyDescent="0.25">
      <c r="E1194" s="2"/>
      <c r="F1194" s="2"/>
      <c r="G1194" s="2"/>
    </row>
    <row r="1195" spans="5:7" ht="18" x14ac:dyDescent="0.25">
      <c r="E1195" s="2"/>
      <c r="F1195" s="2"/>
      <c r="G1195" s="2"/>
    </row>
    <row r="1196" spans="5:7" ht="18" x14ac:dyDescent="0.25">
      <c r="E1196" s="2"/>
      <c r="F1196" s="2"/>
      <c r="G1196" s="2"/>
    </row>
    <row r="1197" spans="5:7" ht="18" x14ac:dyDescent="0.25">
      <c r="E1197" s="2"/>
      <c r="F1197" s="2"/>
      <c r="G1197" s="2"/>
    </row>
    <row r="1198" spans="5:7" ht="18" x14ac:dyDescent="0.25">
      <c r="E1198" s="2"/>
      <c r="F1198" s="2"/>
      <c r="G1198" s="2"/>
    </row>
    <row r="1199" spans="5:7" ht="18" x14ac:dyDescent="0.25">
      <c r="E1199" s="2"/>
      <c r="F1199" s="2"/>
      <c r="G1199" s="2"/>
    </row>
    <row r="1200" spans="5:7" ht="18" x14ac:dyDescent="0.25">
      <c r="E1200" s="2"/>
      <c r="F1200" s="2"/>
      <c r="G1200" s="2"/>
    </row>
    <row r="1201" spans="5:7" ht="18" x14ac:dyDescent="0.25">
      <c r="E1201" s="2"/>
      <c r="F1201" s="2"/>
      <c r="G1201" s="2"/>
    </row>
    <row r="1202" spans="5:7" ht="18" x14ac:dyDescent="0.25">
      <c r="E1202" s="2"/>
      <c r="F1202" s="2"/>
      <c r="G1202" s="2"/>
    </row>
    <row r="1203" spans="5:7" ht="18" x14ac:dyDescent="0.25">
      <c r="E1203" s="2"/>
      <c r="F1203" s="2"/>
      <c r="G1203" s="2"/>
    </row>
    <row r="1204" spans="5:7" ht="18" x14ac:dyDescent="0.25">
      <c r="E1204" s="2"/>
      <c r="F1204" s="2"/>
      <c r="G1204" s="2"/>
    </row>
    <row r="1205" spans="5:7" ht="18" x14ac:dyDescent="0.25">
      <c r="E1205" s="2"/>
      <c r="F1205" s="2"/>
      <c r="G1205" s="2"/>
    </row>
    <row r="1206" spans="5:7" ht="18" x14ac:dyDescent="0.25">
      <c r="E1206" s="2"/>
      <c r="F1206" s="2"/>
      <c r="G1206" s="2"/>
    </row>
    <row r="1207" spans="5:7" ht="18" x14ac:dyDescent="0.25">
      <c r="E1207" s="2"/>
      <c r="F1207" s="2"/>
      <c r="G1207" s="2"/>
    </row>
    <row r="1208" spans="5:7" ht="18" x14ac:dyDescent="0.25">
      <c r="E1208" s="2"/>
      <c r="F1208" s="2"/>
      <c r="G1208" s="2"/>
    </row>
    <row r="1209" spans="5:7" ht="18" x14ac:dyDescent="0.25">
      <c r="E1209" s="2"/>
      <c r="F1209" s="2"/>
      <c r="G1209" s="2"/>
    </row>
    <row r="1210" spans="5:7" ht="18" x14ac:dyDescent="0.25">
      <c r="E1210" s="2"/>
      <c r="F1210" s="2"/>
      <c r="G1210" s="2"/>
    </row>
    <row r="1211" spans="5:7" ht="18" x14ac:dyDescent="0.25">
      <c r="E1211" s="2"/>
      <c r="F1211" s="2"/>
      <c r="G1211" s="2"/>
    </row>
    <row r="1212" spans="5:7" ht="18" x14ac:dyDescent="0.25">
      <c r="E1212" s="2"/>
      <c r="F1212" s="2"/>
      <c r="G1212" s="2"/>
    </row>
    <row r="1213" spans="5:7" ht="18" x14ac:dyDescent="0.25">
      <c r="E1213" s="2"/>
      <c r="F1213" s="2"/>
      <c r="G1213" s="2"/>
    </row>
    <row r="1214" spans="5:7" ht="18" x14ac:dyDescent="0.25">
      <c r="E1214" s="2"/>
      <c r="F1214" s="2"/>
      <c r="G1214" s="2"/>
    </row>
    <row r="1215" spans="5:7" ht="18" x14ac:dyDescent="0.25">
      <c r="E1215" s="2"/>
      <c r="F1215" s="2"/>
      <c r="G1215" s="2"/>
    </row>
    <row r="1216" spans="5:7" ht="18" x14ac:dyDescent="0.25">
      <c r="E1216" s="2"/>
      <c r="F1216" s="2"/>
      <c r="G1216" s="2"/>
    </row>
    <row r="1217" spans="5:7" ht="18" x14ac:dyDescent="0.25">
      <c r="E1217" s="2"/>
      <c r="F1217" s="2"/>
      <c r="G1217" s="2"/>
    </row>
    <row r="1218" spans="5:7" ht="18" x14ac:dyDescent="0.25">
      <c r="E1218" s="2"/>
      <c r="F1218" s="2"/>
      <c r="G1218" s="2"/>
    </row>
    <row r="1219" spans="5:7" ht="18" x14ac:dyDescent="0.25">
      <c r="E1219" s="2"/>
      <c r="F1219" s="2"/>
      <c r="G1219" s="2"/>
    </row>
    <row r="1220" spans="5:7" ht="18" x14ac:dyDescent="0.25">
      <c r="E1220" s="2"/>
      <c r="F1220" s="2"/>
      <c r="G1220" s="2"/>
    </row>
    <row r="1221" spans="5:7" ht="18" x14ac:dyDescent="0.25">
      <c r="E1221" s="2"/>
      <c r="F1221" s="2"/>
      <c r="G1221" s="2"/>
    </row>
    <row r="1222" spans="5:7" ht="18" x14ac:dyDescent="0.25">
      <c r="E1222" s="2"/>
      <c r="F1222" s="2"/>
      <c r="G1222" s="2"/>
    </row>
    <row r="1223" spans="5:7" ht="18" x14ac:dyDescent="0.25">
      <c r="E1223" s="2"/>
      <c r="F1223" s="2"/>
      <c r="G1223" s="2"/>
    </row>
    <row r="1224" spans="5:7" ht="18" x14ac:dyDescent="0.25">
      <c r="E1224" s="2"/>
      <c r="F1224" s="2"/>
      <c r="G1224" s="2"/>
    </row>
    <row r="1225" spans="5:7" ht="18" x14ac:dyDescent="0.25">
      <c r="E1225" s="2"/>
      <c r="F1225" s="2"/>
      <c r="G1225" s="2"/>
    </row>
    <row r="1226" spans="5:7" ht="18" x14ac:dyDescent="0.25">
      <c r="E1226" s="2"/>
      <c r="F1226" s="2"/>
      <c r="G1226" s="2"/>
    </row>
    <row r="1227" spans="5:7" ht="18" x14ac:dyDescent="0.25">
      <c r="E1227" s="2"/>
      <c r="F1227" s="2"/>
      <c r="G1227" s="2"/>
    </row>
    <row r="1228" spans="5:7" ht="18" x14ac:dyDescent="0.25">
      <c r="E1228" s="2"/>
      <c r="F1228" s="2"/>
      <c r="G1228" s="2"/>
    </row>
    <row r="1229" spans="5:7" ht="18" x14ac:dyDescent="0.25">
      <c r="E1229" s="2"/>
      <c r="F1229" s="2"/>
      <c r="G1229" s="2"/>
    </row>
    <row r="1230" spans="5:7" ht="18" x14ac:dyDescent="0.25">
      <c r="E1230" s="2"/>
      <c r="F1230" s="2"/>
      <c r="G1230" s="2"/>
    </row>
    <row r="1231" spans="5:7" ht="18" x14ac:dyDescent="0.25">
      <c r="E1231" s="2"/>
      <c r="F1231" s="2"/>
      <c r="G1231" s="2"/>
    </row>
    <row r="1232" spans="5:7" ht="18" x14ac:dyDescent="0.25">
      <c r="E1232" s="2"/>
      <c r="F1232" s="2"/>
      <c r="G1232" s="2"/>
    </row>
    <row r="1233" spans="5:7" ht="18" x14ac:dyDescent="0.25">
      <c r="E1233" s="2"/>
      <c r="F1233" s="2"/>
      <c r="G1233" s="2"/>
    </row>
    <row r="1234" spans="5:7" ht="18" x14ac:dyDescent="0.25">
      <c r="E1234" s="2"/>
      <c r="F1234" s="2"/>
      <c r="G1234" s="2"/>
    </row>
    <row r="1235" spans="5:7" ht="18" x14ac:dyDescent="0.25">
      <c r="E1235" s="2"/>
      <c r="F1235" s="2"/>
      <c r="G1235" s="2"/>
    </row>
    <row r="1236" spans="5:7" ht="18" x14ac:dyDescent="0.25">
      <c r="E1236" s="2"/>
      <c r="F1236" s="2"/>
      <c r="G1236" s="2"/>
    </row>
    <row r="1237" spans="5:7" ht="18" x14ac:dyDescent="0.25">
      <c r="E1237" s="2"/>
      <c r="F1237" s="2"/>
      <c r="G1237" s="2"/>
    </row>
    <row r="1238" spans="5:7" ht="18" x14ac:dyDescent="0.25">
      <c r="E1238" s="2"/>
      <c r="F1238" s="2"/>
      <c r="G1238" s="2"/>
    </row>
    <row r="1239" spans="5:7" ht="18" x14ac:dyDescent="0.25">
      <c r="E1239" s="2"/>
      <c r="F1239" s="2"/>
      <c r="G1239" s="2"/>
    </row>
    <row r="1240" spans="5:7" ht="18" x14ac:dyDescent="0.25">
      <c r="E1240" s="2"/>
      <c r="F1240" s="2"/>
      <c r="G1240" s="2"/>
    </row>
    <row r="1241" spans="5:7" ht="18" x14ac:dyDescent="0.25">
      <c r="E1241" s="2"/>
      <c r="F1241" s="2"/>
      <c r="G1241" s="2"/>
    </row>
    <row r="1242" spans="5:7" ht="18" x14ac:dyDescent="0.25">
      <c r="E1242" s="2"/>
      <c r="F1242" s="2"/>
      <c r="G1242" s="2"/>
    </row>
    <row r="1243" spans="5:7" ht="18" x14ac:dyDescent="0.25">
      <c r="E1243" s="2"/>
      <c r="F1243" s="2"/>
      <c r="G1243" s="2"/>
    </row>
    <row r="1244" spans="5:7" ht="18" x14ac:dyDescent="0.25">
      <c r="E1244" s="2"/>
      <c r="F1244" s="2"/>
      <c r="G1244" s="2"/>
    </row>
    <row r="1245" spans="5:7" ht="18" x14ac:dyDescent="0.25">
      <c r="E1245" s="2"/>
      <c r="F1245" s="2"/>
      <c r="G1245" s="2"/>
    </row>
    <row r="1246" spans="5:7" ht="18" x14ac:dyDescent="0.25">
      <c r="E1246" s="2"/>
      <c r="F1246" s="2"/>
      <c r="G1246" s="2"/>
    </row>
    <row r="1247" spans="5:7" ht="18" x14ac:dyDescent="0.25">
      <c r="E1247" s="2"/>
      <c r="F1247" s="2"/>
      <c r="G1247" s="2"/>
    </row>
    <row r="1248" spans="5:7" ht="18" x14ac:dyDescent="0.25">
      <c r="E1248" s="2"/>
      <c r="F1248" s="2"/>
      <c r="G1248" s="2"/>
    </row>
    <row r="1249" spans="5:7" ht="18" x14ac:dyDescent="0.25">
      <c r="E1249" s="2"/>
      <c r="F1249" s="2"/>
      <c r="G1249" s="2"/>
    </row>
    <row r="1250" spans="5:7" ht="18" x14ac:dyDescent="0.25">
      <c r="E1250" s="2"/>
      <c r="F1250" s="2"/>
      <c r="G1250" s="2"/>
    </row>
    <row r="1251" spans="5:7" ht="18" x14ac:dyDescent="0.25">
      <c r="E1251" s="2"/>
      <c r="F1251" s="2"/>
      <c r="G1251" s="2"/>
    </row>
    <row r="1252" spans="5:7" ht="18" x14ac:dyDescent="0.25">
      <c r="E1252" s="2"/>
      <c r="F1252" s="2"/>
      <c r="G1252" s="2"/>
    </row>
    <row r="1253" spans="5:7" ht="18" x14ac:dyDescent="0.25">
      <c r="E1253" s="2"/>
      <c r="F1253" s="2"/>
      <c r="G1253" s="2"/>
    </row>
    <row r="1254" spans="5:7" ht="18" x14ac:dyDescent="0.25">
      <c r="E1254" s="2"/>
      <c r="F1254" s="2"/>
      <c r="G1254" s="2"/>
    </row>
    <row r="1255" spans="5:7" ht="18" x14ac:dyDescent="0.25">
      <c r="E1255" s="2"/>
      <c r="F1255" s="2"/>
      <c r="G1255" s="2"/>
    </row>
    <row r="1256" spans="5:7" ht="18" x14ac:dyDescent="0.25">
      <c r="E1256" s="2"/>
      <c r="F1256" s="2"/>
      <c r="G1256" s="2"/>
    </row>
    <row r="1257" spans="5:7" ht="18" x14ac:dyDescent="0.25">
      <c r="E1257" s="2"/>
      <c r="F1257" s="2"/>
      <c r="G1257" s="2"/>
    </row>
    <row r="1258" spans="5:7" ht="18" x14ac:dyDescent="0.25">
      <c r="E1258" s="2"/>
      <c r="F1258" s="2"/>
      <c r="G1258" s="2"/>
    </row>
    <row r="1259" spans="5:7" ht="18" x14ac:dyDescent="0.25">
      <c r="E1259" s="2"/>
      <c r="F1259" s="2"/>
      <c r="G1259" s="2"/>
    </row>
    <row r="1260" spans="5:7" ht="18" x14ac:dyDescent="0.25">
      <c r="E1260" s="2"/>
      <c r="F1260" s="2"/>
      <c r="G1260" s="2"/>
    </row>
    <row r="1261" spans="5:7" ht="18" x14ac:dyDescent="0.25">
      <c r="E1261" s="2"/>
      <c r="F1261" s="2"/>
      <c r="G1261" s="2"/>
    </row>
    <row r="1262" spans="5:7" ht="18" x14ac:dyDescent="0.25">
      <c r="E1262" s="2"/>
      <c r="F1262" s="2"/>
      <c r="G1262" s="2"/>
    </row>
    <row r="1263" spans="5:7" ht="18" x14ac:dyDescent="0.25">
      <c r="E1263" s="2"/>
      <c r="F1263" s="2"/>
      <c r="G1263" s="2"/>
    </row>
    <row r="1264" spans="5:7" ht="18" x14ac:dyDescent="0.25">
      <c r="E1264" s="2"/>
      <c r="F1264" s="2"/>
      <c r="G1264" s="2"/>
    </row>
    <row r="1265" spans="5:7" ht="18" x14ac:dyDescent="0.25">
      <c r="E1265" s="2"/>
      <c r="F1265" s="2"/>
      <c r="G1265" s="2"/>
    </row>
    <row r="1266" spans="5:7" ht="18" x14ac:dyDescent="0.25">
      <c r="E1266" s="2"/>
      <c r="F1266" s="2"/>
      <c r="G1266" s="2"/>
    </row>
    <row r="1267" spans="5:7" ht="18" x14ac:dyDescent="0.25">
      <c r="E1267" s="2"/>
      <c r="F1267" s="2"/>
      <c r="G1267" s="2"/>
    </row>
    <row r="1268" spans="5:7" ht="18" x14ac:dyDescent="0.25">
      <c r="E1268" s="2"/>
      <c r="F1268" s="2"/>
      <c r="G1268" s="2"/>
    </row>
    <row r="1269" spans="5:7" ht="18" x14ac:dyDescent="0.25">
      <c r="E1269" s="2"/>
      <c r="F1269" s="2"/>
      <c r="G1269" s="2"/>
    </row>
    <row r="1270" spans="5:7" ht="18" x14ac:dyDescent="0.25">
      <c r="E1270" s="2"/>
      <c r="F1270" s="2"/>
      <c r="G1270" s="2"/>
    </row>
    <row r="1271" spans="5:7" ht="18" x14ac:dyDescent="0.25">
      <c r="E1271" s="2"/>
      <c r="F1271" s="2"/>
      <c r="G1271" s="2"/>
    </row>
    <row r="1272" spans="5:7" ht="18" x14ac:dyDescent="0.25">
      <c r="E1272" s="2"/>
      <c r="F1272" s="2"/>
      <c r="G1272" s="2"/>
    </row>
    <row r="1273" spans="5:7" ht="18" x14ac:dyDescent="0.25">
      <c r="E1273" s="2"/>
      <c r="F1273" s="2"/>
      <c r="G1273" s="2"/>
    </row>
    <row r="1274" spans="5:7" ht="18" x14ac:dyDescent="0.25">
      <c r="E1274" s="2"/>
      <c r="F1274" s="2"/>
      <c r="G1274" s="2"/>
    </row>
    <row r="1275" spans="5:7" ht="18" x14ac:dyDescent="0.25">
      <c r="E1275" s="2"/>
      <c r="F1275" s="2"/>
      <c r="G1275" s="2"/>
    </row>
    <row r="1276" spans="5:7" ht="18" x14ac:dyDescent="0.25">
      <c r="E1276" s="2"/>
      <c r="F1276" s="2"/>
      <c r="G1276" s="2"/>
    </row>
    <row r="1277" spans="5:7" ht="18" x14ac:dyDescent="0.25">
      <c r="E1277" s="2"/>
      <c r="F1277" s="2"/>
      <c r="G1277" s="2"/>
    </row>
    <row r="1278" spans="5:7" ht="18" x14ac:dyDescent="0.25">
      <c r="E1278" s="2"/>
      <c r="F1278" s="2"/>
      <c r="G1278" s="2"/>
    </row>
    <row r="1279" spans="5:7" ht="18" x14ac:dyDescent="0.25">
      <c r="E1279" s="2"/>
      <c r="F1279" s="2"/>
      <c r="G1279" s="2"/>
    </row>
    <row r="1280" spans="5:7" ht="18" x14ac:dyDescent="0.25">
      <c r="E1280" s="2"/>
      <c r="F1280" s="2"/>
      <c r="G1280" s="2"/>
    </row>
    <row r="1281" spans="5:7" ht="18" x14ac:dyDescent="0.25">
      <c r="E1281" s="2"/>
      <c r="F1281" s="2"/>
      <c r="G1281" s="2"/>
    </row>
    <row r="1282" spans="5:7" ht="18" x14ac:dyDescent="0.25">
      <c r="E1282" s="2"/>
      <c r="F1282" s="2"/>
      <c r="G1282" s="2"/>
    </row>
    <row r="1283" spans="5:7" ht="18" x14ac:dyDescent="0.25">
      <c r="E1283" s="2"/>
      <c r="F1283" s="2"/>
      <c r="G1283" s="2"/>
    </row>
    <row r="1284" spans="5:7" ht="18" x14ac:dyDescent="0.25">
      <c r="E1284" s="2"/>
      <c r="F1284" s="2"/>
      <c r="G1284" s="2"/>
    </row>
    <row r="1285" spans="5:7" ht="18" x14ac:dyDescent="0.25">
      <c r="E1285" s="2"/>
      <c r="F1285" s="2"/>
      <c r="G1285" s="2"/>
    </row>
    <row r="1286" spans="5:7" ht="18" x14ac:dyDescent="0.25">
      <c r="E1286" s="2"/>
      <c r="F1286" s="2"/>
      <c r="G1286" s="2"/>
    </row>
    <row r="1287" spans="5:7" ht="18" x14ac:dyDescent="0.25">
      <c r="E1287" s="2"/>
      <c r="F1287" s="2"/>
      <c r="G1287" s="2"/>
    </row>
    <row r="1288" spans="5:7" ht="18" x14ac:dyDescent="0.25">
      <c r="E1288" s="2"/>
      <c r="F1288" s="2"/>
      <c r="G1288" s="2"/>
    </row>
    <row r="1289" spans="5:7" ht="18" x14ac:dyDescent="0.25">
      <c r="E1289" s="2"/>
      <c r="F1289" s="2"/>
      <c r="G1289" s="2"/>
    </row>
    <row r="1290" spans="5:7" ht="18" x14ac:dyDescent="0.25">
      <c r="E1290" s="2"/>
      <c r="F1290" s="2"/>
      <c r="G1290" s="2"/>
    </row>
    <row r="1291" spans="5:7" ht="18" x14ac:dyDescent="0.25">
      <c r="E1291" s="2"/>
      <c r="F1291" s="2"/>
      <c r="G1291" s="2"/>
    </row>
    <row r="1292" spans="5:7" ht="18" x14ac:dyDescent="0.25">
      <c r="E1292" s="2"/>
      <c r="F1292" s="2"/>
      <c r="G1292" s="2"/>
    </row>
    <row r="1293" spans="5:7" ht="18" x14ac:dyDescent="0.25">
      <c r="E1293" s="2"/>
      <c r="F1293" s="2"/>
      <c r="G1293" s="2"/>
    </row>
    <row r="1294" spans="5:7" ht="18" x14ac:dyDescent="0.25">
      <c r="E1294" s="2"/>
      <c r="F1294" s="2"/>
      <c r="G1294" s="2"/>
    </row>
    <row r="1295" spans="5:7" ht="18" x14ac:dyDescent="0.25">
      <c r="E1295" s="2"/>
      <c r="F1295" s="2"/>
      <c r="G1295" s="2"/>
    </row>
    <row r="1296" spans="5:7" ht="18" x14ac:dyDescent="0.25">
      <c r="E1296" s="2"/>
      <c r="F1296" s="2"/>
      <c r="G1296" s="2"/>
    </row>
    <row r="1297" spans="5:7" ht="18" x14ac:dyDescent="0.25">
      <c r="E1297" s="2"/>
      <c r="F1297" s="2"/>
      <c r="G1297" s="2"/>
    </row>
    <row r="1298" spans="5:7" ht="18" x14ac:dyDescent="0.25">
      <c r="E1298" s="2"/>
      <c r="F1298" s="2"/>
      <c r="G1298" s="2"/>
    </row>
    <row r="1299" spans="5:7" ht="18" x14ac:dyDescent="0.25">
      <c r="E1299" s="2"/>
      <c r="F1299" s="2"/>
      <c r="G1299" s="2"/>
    </row>
    <row r="1300" spans="5:7" ht="18" x14ac:dyDescent="0.25">
      <c r="E1300" s="2"/>
      <c r="F1300" s="2"/>
      <c r="G1300" s="2"/>
    </row>
    <row r="1301" spans="5:7" ht="18" x14ac:dyDescent="0.25">
      <c r="E1301" s="2"/>
      <c r="F1301" s="2"/>
      <c r="G1301" s="2"/>
    </row>
    <row r="1302" spans="5:7" ht="18" x14ac:dyDescent="0.25">
      <c r="E1302" s="2"/>
      <c r="F1302" s="2"/>
      <c r="G1302" s="2"/>
    </row>
    <row r="1303" spans="5:7" ht="18" x14ac:dyDescent="0.25">
      <c r="E1303" s="2"/>
      <c r="F1303" s="2"/>
      <c r="G1303" s="2"/>
    </row>
    <row r="1304" spans="5:7" ht="18" x14ac:dyDescent="0.25">
      <c r="E1304" s="2"/>
      <c r="F1304" s="2"/>
      <c r="G1304" s="2"/>
    </row>
    <row r="1305" spans="5:7" ht="18" x14ac:dyDescent="0.25">
      <c r="E1305" s="2"/>
      <c r="F1305" s="2"/>
      <c r="G1305" s="2"/>
    </row>
    <row r="1306" spans="5:7" ht="18" x14ac:dyDescent="0.25">
      <c r="E1306" s="2"/>
      <c r="F1306" s="2"/>
      <c r="G1306" s="2"/>
    </row>
    <row r="1307" spans="5:7" ht="18" x14ac:dyDescent="0.25">
      <c r="E1307" s="2"/>
      <c r="F1307" s="2"/>
      <c r="G1307" s="2"/>
    </row>
    <row r="1308" spans="5:7" ht="18" x14ac:dyDescent="0.25">
      <c r="E1308" s="2"/>
      <c r="F1308" s="2"/>
      <c r="G1308" s="2"/>
    </row>
    <row r="1309" spans="5:7" ht="18" x14ac:dyDescent="0.25">
      <c r="E1309" s="2"/>
      <c r="F1309" s="2"/>
      <c r="G1309" s="2"/>
    </row>
    <row r="1310" spans="5:7" ht="18" x14ac:dyDescent="0.25">
      <c r="E1310" s="2"/>
      <c r="F1310" s="2"/>
      <c r="G1310" s="2"/>
    </row>
    <row r="1311" spans="5:7" ht="18" x14ac:dyDescent="0.25">
      <c r="E1311" s="2"/>
      <c r="F1311" s="2"/>
      <c r="G1311" s="2"/>
    </row>
    <row r="1312" spans="5:7" ht="18" x14ac:dyDescent="0.25">
      <c r="E1312" s="2"/>
      <c r="F1312" s="2"/>
      <c r="G1312" s="2"/>
    </row>
    <row r="1313" spans="5:7" ht="18" x14ac:dyDescent="0.25">
      <c r="E1313" s="2"/>
      <c r="F1313" s="2"/>
      <c r="G1313" s="2"/>
    </row>
    <row r="1314" spans="5:7" ht="18" x14ac:dyDescent="0.25">
      <c r="E1314" s="2"/>
      <c r="F1314" s="2"/>
      <c r="G1314" s="2"/>
    </row>
    <row r="1315" spans="5:7" ht="18" x14ac:dyDescent="0.25">
      <c r="E1315" s="2"/>
      <c r="F1315" s="2"/>
      <c r="G1315" s="2"/>
    </row>
    <row r="1316" spans="5:7" ht="18" x14ac:dyDescent="0.25">
      <c r="E1316" s="2"/>
      <c r="F1316" s="2"/>
      <c r="G1316" s="2"/>
    </row>
    <row r="1317" spans="5:7" ht="18" x14ac:dyDescent="0.25">
      <c r="E1317" s="2"/>
      <c r="F1317" s="2"/>
      <c r="G1317" s="2"/>
    </row>
    <row r="1318" spans="5:7" ht="18" x14ac:dyDescent="0.25">
      <c r="E1318" s="2"/>
      <c r="F1318" s="2"/>
      <c r="G1318" s="2"/>
    </row>
    <row r="1319" spans="5:7" ht="18" x14ac:dyDescent="0.25">
      <c r="E1319" s="2"/>
      <c r="F1319" s="2"/>
      <c r="G1319" s="2"/>
    </row>
    <row r="1320" spans="5:7" ht="18" x14ac:dyDescent="0.25">
      <c r="E1320" s="2"/>
      <c r="F1320" s="2"/>
      <c r="G1320" s="2"/>
    </row>
    <row r="1321" spans="5:7" ht="18" x14ac:dyDescent="0.25">
      <c r="E1321" s="2"/>
      <c r="F1321" s="2"/>
      <c r="G1321" s="2"/>
    </row>
    <row r="1322" spans="5:7" ht="18" x14ac:dyDescent="0.25">
      <c r="E1322" s="2"/>
      <c r="F1322" s="2"/>
      <c r="G1322" s="2"/>
    </row>
    <row r="1323" spans="5:7" ht="18" x14ac:dyDescent="0.25">
      <c r="E1323" s="2"/>
      <c r="F1323" s="2"/>
      <c r="G1323" s="2"/>
    </row>
    <row r="1324" spans="5:7" ht="18" x14ac:dyDescent="0.25">
      <c r="E1324" s="2"/>
      <c r="F1324" s="2"/>
      <c r="G1324" s="2"/>
    </row>
    <row r="1325" spans="5:7" ht="18" x14ac:dyDescent="0.25">
      <c r="E1325" s="2"/>
      <c r="F1325" s="2"/>
      <c r="G1325" s="2"/>
    </row>
    <row r="1326" spans="5:7" ht="18" x14ac:dyDescent="0.25">
      <c r="E1326" s="2"/>
      <c r="F1326" s="2"/>
      <c r="G1326" s="2"/>
    </row>
    <row r="1327" spans="5:7" ht="18" x14ac:dyDescent="0.25">
      <c r="E1327" s="2"/>
      <c r="F1327" s="2"/>
      <c r="G1327" s="2"/>
    </row>
    <row r="1328" spans="5:7" ht="18" x14ac:dyDescent="0.25">
      <c r="E1328" s="2"/>
      <c r="F1328" s="2"/>
      <c r="G1328" s="2"/>
    </row>
    <row r="1329" spans="5:7" ht="18" x14ac:dyDescent="0.25">
      <c r="E1329" s="2"/>
      <c r="F1329" s="2"/>
      <c r="G1329" s="2"/>
    </row>
    <row r="1330" spans="5:7" ht="18" x14ac:dyDescent="0.25">
      <c r="E1330" s="2"/>
      <c r="F1330" s="2"/>
      <c r="G1330" s="2"/>
    </row>
    <row r="1331" spans="5:7" ht="18" x14ac:dyDescent="0.25">
      <c r="E1331" s="2"/>
      <c r="F1331" s="2"/>
      <c r="G1331" s="2"/>
    </row>
    <row r="1332" spans="5:7" ht="18" x14ac:dyDescent="0.25">
      <c r="E1332" s="2"/>
      <c r="F1332" s="2"/>
      <c r="G1332" s="2"/>
    </row>
    <row r="1333" spans="5:7" ht="18" x14ac:dyDescent="0.25">
      <c r="E1333" s="2"/>
      <c r="F1333" s="2"/>
      <c r="G1333" s="2"/>
    </row>
    <row r="1334" spans="5:7" ht="18" x14ac:dyDescent="0.25">
      <c r="E1334" s="2"/>
      <c r="F1334" s="2"/>
      <c r="G1334" s="2"/>
    </row>
    <row r="1335" spans="5:7" ht="18" x14ac:dyDescent="0.25">
      <c r="E1335" s="2"/>
      <c r="F1335" s="2"/>
      <c r="G1335" s="2"/>
    </row>
    <row r="1336" spans="5:7" ht="18" x14ac:dyDescent="0.25">
      <c r="E1336" s="2"/>
      <c r="F1336" s="2"/>
      <c r="G1336" s="2"/>
    </row>
    <row r="1337" spans="5:7" ht="18" x14ac:dyDescent="0.25">
      <c r="E1337" s="2"/>
      <c r="F1337" s="2"/>
      <c r="G1337" s="2"/>
    </row>
    <row r="1338" spans="5:7" ht="18" x14ac:dyDescent="0.25">
      <c r="E1338" s="2"/>
      <c r="F1338" s="2"/>
      <c r="G1338" s="2"/>
    </row>
    <row r="1339" spans="5:7" ht="18" x14ac:dyDescent="0.25">
      <c r="E1339" s="2"/>
      <c r="F1339" s="2"/>
      <c r="G1339" s="2"/>
    </row>
    <row r="1340" spans="5:7" ht="18" x14ac:dyDescent="0.25">
      <c r="E1340" s="2"/>
      <c r="F1340" s="2"/>
      <c r="G1340" s="2"/>
    </row>
    <row r="1341" spans="5:7" ht="18" x14ac:dyDescent="0.25">
      <c r="E1341" s="2"/>
      <c r="F1341" s="2"/>
      <c r="G1341" s="2"/>
    </row>
    <row r="1342" spans="5:7" ht="18" x14ac:dyDescent="0.25">
      <c r="E1342" s="2"/>
      <c r="F1342" s="2"/>
      <c r="G1342" s="2"/>
    </row>
    <row r="1343" spans="5:7" ht="18" x14ac:dyDescent="0.25">
      <c r="E1343" s="2"/>
      <c r="F1343" s="2"/>
      <c r="G1343" s="2"/>
    </row>
    <row r="1344" spans="5:7" ht="18" x14ac:dyDescent="0.25">
      <c r="E1344" s="2"/>
      <c r="F1344" s="2"/>
      <c r="G1344" s="2"/>
    </row>
    <row r="1345" spans="5:7" ht="18" x14ac:dyDescent="0.25">
      <c r="E1345" s="2"/>
      <c r="F1345" s="2"/>
      <c r="G1345" s="2"/>
    </row>
    <row r="1346" spans="5:7" ht="18" x14ac:dyDescent="0.25">
      <c r="E1346" s="2"/>
      <c r="F1346" s="2"/>
      <c r="G1346" s="2"/>
    </row>
    <row r="1347" spans="5:7" ht="18" x14ac:dyDescent="0.25">
      <c r="E1347" s="2"/>
      <c r="F1347" s="2"/>
      <c r="G1347" s="2"/>
    </row>
    <row r="1348" spans="5:7" ht="18" x14ac:dyDescent="0.25">
      <c r="E1348" s="2"/>
      <c r="F1348" s="2"/>
      <c r="G1348" s="2"/>
    </row>
    <row r="1349" spans="5:7" ht="18" x14ac:dyDescent="0.25">
      <c r="E1349" s="2"/>
      <c r="F1349" s="2"/>
      <c r="G1349" s="2"/>
    </row>
    <row r="1350" spans="5:7" ht="18" x14ac:dyDescent="0.25">
      <c r="E1350" s="2"/>
      <c r="F1350" s="2"/>
      <c r="G1350" s="2"/>
    </row>
    <row r="1351" spans="5:7" ht="18" x14ac:dyDescent="0.25">
      <c r="E1351" s="2"/>
      <c r="F1351" s="2"/>
      <c r="G1351" s="2"/>
    </row>
    <row r="1352" spans="5:7" ht="18" x14ac:dyDescent="0.25">
      <c r="E1352" s="2"/>
      <c r="F1352" s="2"/>
      <c r="G1352" s="2"/>
    </row>
    <row r="1353" spans="5:7" ht="18" x14ac:dyDescent="0.25">
      <c r="E1353" s="2"/>
      <c r="F1353" s="2"/>
      <c r="G1353" s="2"/>
    </row>
    <row r="1354" spans="5:7" ht="18" x14ac:dyDescent="0.25">
      <c r="E1354" s="2"/>
      <c r="F1354" s="2"/>
      <c r="G1354" s="2"/>
    </row>
    <row r="1355" spans="5:7" ht="18" x14ac:dyDescent="0.25">
      <c r="E1355" s="2"/>
      <c r="F1355" s="2"/>
      <c r="G1355" s="2"/>
    </row>
    <row r="1356" spans="5:7" ht="18" x14ac:dyDescent="0.25">
      <c r="E1356" s="2"/>
      <c r="F1356" s="2"/>
      <c r="G1356" s="2"/>
    </row>
    <row r="1357" spans="5:7" ht="18" x14ac:dyDescent="0.25">
      <c r="E1357" s="2"/>
      <c r="F1357" s="2"/>
      <c r="G1357" s="2"/>
    </row>
    <row r="1358" spans="5:7" ht="18" x14ac:dyDescent="0.25">
      <c r="E1358" s="2"/>
      <c r="F1358" s="2"/>
      <c r="G1358" s="2"/>
    </row>
    <row r="1359" spans="5:7" ht="18" x14ac:dyDescent="0.25">
      <c r="E1359" s="2"/>
      <c r="F1359" s="2"/>
      <c r="G1359" s="2"/>
    </row>
    <row r="1360" spans="5:7" ht="18" x14ac:dyDescent="0.25">
      <c r="E1360" s="2"/>
      <c r="F1360" s="2"/>
      <c r="G1360" s="2"/>
    </row>
    <row r="1361" spans="5:7" ht="18" x14ac:dyDescent="0.25">
      <c r="E1361" s="2"/>
      <c r="F1361" s="2"/>
      <c r="G1361" s="2"/>
    </row>
    <row r="1362" spans="5:7" ht="18" x14ac:dyDescent="0.25">
      <c r="E1362" s="2"/>
      <c r="F1362" s="2"/>
      <c r="G1362" s="2"/>
    </row>
    <row r="1363" spans="5:7" ht="18" x14ac:dyDescent="0.25">
      <c r="E1363" s="2"/>
      <c r="F1363" s="2"/>
      <c r="G1363" s="2"/>
    </row>
    <row r="1364" spans="5:7" ht="18" x14ac:dyDescent="0.25">
      <c r="E1364" s="2"/>
      <c r="F1364" s="2"/>
      <c r="G1364" s="2"/>
    </row>
    <row r="1365" spans="5:7" ht="18" x14ac:dyDescent="0.25">
      <c r="E1365" s="2"/>
      <c r="F1365" s="2"/>
      <c r="G1365" s="2"/>
    </row>
    <row r="1366" spans="5:7" ht="18" x14ac:dyDescent="0.25">
      <c r="E1366" s="2"/>
      <c r="F1366" s="2"/>
      <c r="G1366" s="2"/>
    </row>
    <row r="1367" spans="5:7" ht="18" x14ac:dyDescent="0.25">
      <c r="E1367" s="2"/>
      <c r="F1367" s="2"/>
      <c r="G1367" s="2"/>
    </row>
    <row r="1368" spans="5:7" ht="18" x14ac:dyDescent="0.25">
      <c r="E1368" s="2"/>
      <c r="F1368" s="2"/>
      <c r="G1368" s="2"/>
    </row>
    <row r="1369" spans="5:7" ht="18" x14ac:dyDescent="0.25">
      <c r="E1369" s="2"/>
      <c r="F1369" s="2"/>
      <c r="G1369" s="2"/>
    </row>
    <row r="1370" spans="5:7" ht="18" x14ac:dyDescent="0.25">
      <c r="E1370" s="2"/>
      <c r="F1370" s="2"/>
      <c r="G1370" s="2"/>
    </row>
    <row r="1371" spans="5:7" ht="18" x14ac:dyDescent="0.25">
      <c r="E1371" s="2"/>
      <c r="F1371" s="2"/>
      <c r="G1371" s="2"/>
    </row>
    <row r="1372" spans="5:7" ht="18" x14ac:dyDescent="0.25">
      <c r="E1372" s="2"/>
      <c r="F1372" s="2"/>
      <c r="G1372" s="2"/>
    </row>
    <row r="1373" spans="5:7" ht="18" x14ac:dyDescent="0.25">
      <c r="E1373" s="2"/>
      <c r="F1373" s="2"/>
      <c r="G1373" s="2"/>
    </row>
    <row r="1374" spans="5:7" ht="18" x14ac:dyDescent="0.25">
      <c r="E1374" s="2"/>
      <c r="F1374" s="2"/>
      <c r="G1374" s="2"/>
    </row>
    <row r="1375" spans="5:7" ht="18" x14ac:dyDescent="0.25">
      <c r="E1375" s="2"/>
      <c r="F1375" s="2"/>
      <c r="G1375" s="2"/>
    </row>
    <row r="1376" spans="5:7" ht="18" x14ac:dyDescent="0.25">
      <c r="E1376" s="2"/>
      <c r="F1376" s="2"/>
      <c r="G1376" s="2"/>
    </row>
    <row r="1377" spans="5:7" ht="18" x14ac:dyDescent="0.25">
      <c r="E1377" s="2"/>
      <c r="F1377" s="2"/>
      <c r="G1377" s="2"/>
    </row>
    <row r="1378" spans="5:7" ht="18" x14ac:dyDescent="0.25">
      <c r="E1378" s="2"/>
      <c r="F1378" s="2"/>
      <c r="G1378" s="2"/>
    </row>
    <row r="1379" spans="5:7" ht="18" x14ac:dyDescent="0.25">
      <c r="E1379" s="2"/>
      <c r="F1379" s="2"/>
      <c r="G1379" s="2"/>
    </row>
    <row r="1380" spans="5:7" ht="18" x14ac:dyDescent="0.25">
      <c r="E1380" s="2"/>
      <c r="F1380" s="2"/>
      <c r="G1380" s="2"/>
    </row>
    <row r="1381" spans="5:7" ht="18" x14ac:dyDescent="0.25">
      <c r="E1381" s="2"/>
      <c r="F1381" s="2"/>
      <c r="G1381" s="2"/>
    </row>
    <row r="1382" spans="5:7" ht="18" x14ac:dyDescent="0.25">
      <c r="E1382" s="2"/>
      <c r="F1382" s="2"/>
      <c r="G1382" s="2"/>
    </row>
    <row r="1383" spans="5:7" ht="18" x14ac:dyDescent="0.25">
      <c r="E1383" s="2"/>
      <c r="F1383" s="2"/>
      <c r="G1383" s="2"/>
    </row>
    <row r="1384" spans="5:7" ht="18" x14ac:dyDescent="0.25">
      <c r="E1384" s="2"/>
      <c r="F1384" s="2"/>
      <c r="G1384" s="2"/>
    </row>
    <row r="1385" spans="5:7" ht="18" x14ac:dyDescent="0.25">
      <c r="E1385" s="2"/>
      <c r="F1385" s="2"/>
      <c r="G1385" s="2"/>
    </row>
    <row r="1386" spans="5:7" ht="18" x14ac:dyDescent="0.25">
      <c r="E1386" s="2"/>
      <c r="F1386" s="2"/>
      <c r="G1386" s="2"/>
    </row>
    <row r="1387" spans="5:7" ht="18" x14ac:dyDescent="0.25">
      <c r="E1387" s="2"/>
      <c r="F1387" s="2"/>
      <c r="G1387" s="2"/>
    </row>
    <row r="1388" spans="5:7" ht="18" x14ac:dyDescent="0.25">
      <c r="E1388" s="2"/>
      <c r="F1388" s="2"/>
      <c r="G1388" s="2"/>
    </row>
    <row r="1389" spans="5:7" ht="18" x14ac:dyDescent="0.25">
      <c r="E1389" s="2"/>
      <c r="F1389" s="2"/>
      <c r="G1389" s="2"/>
    </row>
    <row r="1390" spans="5:7" ht="18" x14ac:dyDescent="0.25">
      <c r="E1390" s="2"/>
      <c r="F1390" s="2"/>
      <c r="G1390" s="2"/>
    </row>
    <row r="1391" spans="5:7" ht="18" x14ac:dyDescent="0.25">
      <c r="E1391" s="2"/>
      <c r="F1391" s="2"/>
      <c r="G1391" s="2"/>
    </row>
    <row r="1392" spans="5:7" ht="18" x14ac:dyDescent="0.25">
      <c r="E1392" s="2"/>
      <c r="F1392" s="2"/>
      <c r="G1392" s="2"/>
    </row>
    <row r="1393" spans="5:7" ht="18" x14ac:dyDescent="0.25">
      <c r="E1393" s="2"/>
      <c r="F1393" s="2"/>
      <c r="G1393" s="2"/>
    </row>
    <row r="1394" spans="5:7" ht="18" x14ac:dyDescent="0.25">
      <c r="E1394" s="2"/>
      <c r="F1394" s="2"/>
      <c r="G1394" s="2"/>
    </row>
    <row r="1395" spans="5:7" ht="18" x14ac:dyDescent="0.25">
      <c r="E1395" s="2"/>
      <c r="F1395" s="2"/>
      <c r="G1395" s="2"/>
    </row>
    <row r="1396" spans="5:7" ht="18" x14ac:dyDescent="0.25">
      <c r="E1396" s="2"/>
      <c r="F1396" s="2"/>
      <c r="G1396" s="2"/>
    </row>
    <row r="1397" spans="5:7" ht="18" x14ac:dyDescent="0.25">
      <c r="E1397" s="2"/>
      <c r="F1397" s="2"/>
      <c r="G1397" s="2"/>
    </row>
    <row r="1398" spans="5:7" ht="18" x14ac:dyDescent="0.25">
      <c r="E1398" s="2"/>
      <c r="F1398" s="2"/>
      <c r="G1398" s="2"/>
    </row>
    <row r="1399" spans="5:7" ht="18" x14ac:dyDescent="0.25">
      <c r="E1399" s="2"/>
      <c r="F1399" s="2"/>
      <c r="G1399" s="2"/>
    </row>
    <row r="1400" spans="5:7" ht="18" x14ac:dyDescent="0.25">
      <c r="E1400" s="2"/>
      <c r="F1400" s="2"/>
      <c r="G1400" s="2"/>
    </row>
    <row r="1401" spans="5:7" ht="18" x14ac:dyDescent="0.25">
      <c r="E1401" s="2"/>
      <c r="F1401" s="2"/>
      <c r="G1401" s="2"/>
    </row>
    <row r="1402" spans="5:7" ht="18" x14ac:dyDescent="0.25">
      <c r="E1402" s="2"/>
      <c r="F1402" s="2"/>
      <c r="G1402" s="2"/>
    </row>
    <row r="1403" spans="5:7" ht="18" x14ac:dyDescent="0.25">
      <c r="E1403" s="2"/>
      <c r="F1403" s="2"/>
      <c r="G1403" s="2"/>
    </row>
    <row r="1404" spans="5:7" ht="18" x14ac:dyDescent="0.25">
      <c r="E1404" s="2"/>
      <c r="F1404" s="2"/>
      <c r="G1404" s="2"/>
    </row>
    <row r="1405" spans="5:7" ht="18" x14ac:dyDescent="0.25">
      <c r="E1405" s="2"/>
      <c r="F1405" s="2"/>
      <c r="G1405" s="2"/>
    </row>
    <row r="1406" spans="5:7" ht="18" x14ac:dyDescent="0.25">
      <c r="E1406" s="2"/>
      <c r="F1406" s="2"/>
      <c r="G1406" s="2"/>
    </row>
    <row r="1407" spans="5:7" ht="18" x14ac:dyDescent="0.25">
      <c r="E1407" s="2"/>
      <c r="F1407" s="2"/>
      <c r="G1407" s="2"/>
    </row>
    <row r="1408" spans="5:7" ht="18" x14ac:dyDescent="0.25">
      <c r="E1408" s="2"/>
      <c r="F1408" s="2"/>
      <c r="G1408" s="2"/>
    </row>
    <row r="1409" spans="5:7" ht="18" x14ac:dyDescent="0.25">
      <c r="E1409" s="2"/>
      <c r="F1409" s="2"/>
      <c r="G1409" s="2"/>
    </row>
    <row r="1410" spans="5:7" ht="18" x14ac:dyDescent="0.25">
      <c r="E1410" s="2"/>
      <c r="F1410" s="2"/>
      <c r="G1410" s="2"/>
    </row>
    <row r="1411" spans="5:7" ht="18" x14ac:dyDescent="0.25">
      <c r="E1411" s="2"/>
      <c r="F1411" s="2"/>
      <c r="G1411" s="2"/>
    </row>
    <row r="1412" spans="5:7" ht="18" x14ac:dyDescent="0.25">
      <c r="E1412" s="2"/>
      <c r="F1412" s="2"/>
      <c r="G1412" s="2"/>
    </row>
    <row r="1413" spans="5:7" ht="18" x14ac:dyDescent="0.25">
      <c r="E1413" s="2"/>
      <c r="F1413" s="2"/>
      <c r="G1413" s="2"/>
    </row>
    <row r="1414" spans="5:7" ht="18" x14ac:dyDescent="0.25">
      <c r="E1414" s="2"/>
      <c r="F1414" s="2"/>
      <c r="G1414" s="2"/>
    </row>
    <row r="1415" spans="5:7" ht="18" x14ac:dyDescent="0.25">
      <c r="E1415" s="2"/>
      <c r="F1415" s="2"/>
      <c r="G1415" s="2"/>
    </row>
    <row r="1416" spans="5:7" ht="18" x14ac:dyDescent="0.25">
      <c r="E1416" s="2"/>
      <c r="F1416" s="2"/>
      <c r="G1416" s="2"/>
    </row>
    <row r="1417" spans="5:7" ht="18" x14ac:dyDescent="0.25">
      <c r="E1417" s="2"/>
      <c r="F1417" s="2"/>
      <c r="G1417" s="2"/>
    </row>
    <row r="1418" spans="5:7" ht="18" x14ac:dyDescent="0.25">
      <c r="E1418" s="2"/>
      <c r="F1418" s="2"/>
      <c r="G1418" s="2"/>
    </row>
    <row r="1419" spans="5:7" ht="18" x14ac:dyDescent="0.25">
      <c r="E1419" s="2"/>
      <c r="F1419" s="2"/>
      <c r="G1419" s="2"/>
    </row>
    <row r="1420" spans="5:7" ht="18" x14ac:dyDescent="0.25">
      <c r="E1420" s="2"/>
      <c r="F1420" s="2"/>
      <c r="G1420" s="2"/>
    </row>
    <row r="1421" spans="5:7" ht="18" x14ac:dyDescent="0.25">
      <c r="E1421" s="2"/>
      <c r="F1421" s="2"/>
      <c r="G1421" s="2"/>
    </row>
    <row r="1422" spans="5:7" ht="18" x14ac:dyDescent="0.25">
      <c r="E1422" s="2"/>
      <c r="F1422" s="2"/>
      <c r="G1422" s="2"/>
    </row>
    <row r="1423" spans="5:7" ht="18" x14ac:dyDescent="0.25">
      <c r="E1423" s="2"/>
      <c r="F1423" s="2"/>
      <c r="G1423" s="2"/>
    </row>
    <row r="1424" spans="5:7" ht="18" x14ac:dyDescent="0.25">
      <c r="E1424" s="2"/>
      <c r="F1424" s="2"/>
      <c r="G1424" s="2"/>
    </row>
    <row r="1425" spans="5:7" ht="18" x14ac:dyDescent="0.25">
      <c r="E1425" s="2"/>
      <c r="F1425" s="2"/>
      <c r="G1425" s="2"/>
    </row>
    <row r="1426" spans="5:7" ht="18" x14ac:dyDescent="0.25">
      <c r="E1426" s="2"/>
      <c r="F1426" s="2"/>
      <c r="G1426" s="2"/>
    </row>
    <row r="1427" spans="5:7" ht="18" x14ac:dyDescent="0.25">
      <c r="E1427" s="2"/>
      <c r="F1427" s="2"/>
      <c r="G1427" s="2"/>
    </row>
    <row r="1428" spans="5:7" ht="18" x14ac:dyDescent="0.25">
      <c r="E1428" s="2"/>
      <c r="F1428" s="2"/>
      <c r="G1428" s="2"/>
    </row>
    <row r="1429" spans="5:7" ht="18" x14ac:dyDescent="0.25">
      <c r="E1429" s="2"/>
      <c r="F1429" s="2"/>
      <c r="G1429" s="2"/>
    </row>
    <row r="1430" spans="5:7" ht="18" x14ac:dyDescent="0.25">
      <c r="E1430" s="2"/>
      <c r="F1430" s="2"/>
      <c r="G1430" s="2"/>
    </row>
    <row r="1431" spans="5:7" ht="18" x14ac:dyDescent="0.25">
      <c r="E1431" s="2"/>
      <c r="F1431" s="2"/>
      <c r="G1431" s="2"/>
    </row>
    <row r="1432" spans="5:7" ht="18" x14ac:dyDescent="0.25">
      <c r="E1432" s="2"/>
      <c r="F1432" s="2"/>
      <c r="G1432" s="2"/>
    </row>
    <row r="1433" spans="5:7" ht="18" x14ac:dyDescent="0.25">
      <c r="E1433" s="2"/>
      <c r="F1433" s="2"/>
      <c r="G1433" s="2"/>
    </row>
    <row r="1434" spans="5:7" ht="18" x14ac:dyDescent="0.25">
      <c r="E1434" s="2"/>
      <c r="F1434" s="2"/>
      <c r="G1434" s="2"/>
    </row>
    <row r="1435" spans="5:7" ht="18" x14ac:dyDescent="0.25">
      <c r="E1435" s="2"/>
      <c r="F1435" s="2"/>
      <c r="G1435" s="2"/>
    </row>
    <row r="1436" spans="5:7" ht="18" x14ac:dyDescent="0.25">
      <c r="E1436" s="2"/>
      <c r="F1436" s="2"/>
      <c r="G1436" s="2"/>
    </row>
    <row r="1437" spans="5:7" ht="18" x14ac:dyDescent="0.25">
      <c r="E1437" s="2"/>
      <c r="F1437" s="2"/>
      <c r="G1437" s="2"/>
    </row>
    <row r="1438" spans="5:7" ht="18" x14ac:dyDescent="0.25">
      <c r="E1438" s="2"/>
      <c r="F1438" s="2"/>
      <c r="G1438" s="2"/>
    </row>
    <row r="1439" spans="5:7" ht="18" x14ac:dyDescent="0.25">
      <c r="E1439" s="2"/>
      <c r="F1439" s="2"/>
      <c r="G1439" s="2"/>
    </row>
    <row r="1440" spans="5:7" ht="18" x14ac:dyDescent="0.25">
      <c r="E1440" s="2"/>
      <c r="F1440" s="2"/>
      <c r="G1440" s="2"/>
    </row>
    <row r="1441" spans="5:7" ht="18" x14ac:dyDescent="0.25">
      <c r="E1441" s="2"/>
      <c r="F1441" s="2"/>
      <c r="G1441" s="2"/>
    </row>
    <row r="1442" spans="5:7" ht="18" x14ac:dyDescent="0.25">
      <c r="E1442" s="2"/>
      <c r="F1442" s="2"/>
      <c r="G1442" s="2"/>
    </row>
    <row r="1443" spans="5:7" ht="18" x14ac:dyDescent="0.25">
      <c r="E1443" s="2"/>
      <c r="F1443" s="2"/>
      <c r="G1443" s="2"/>
    </row>
    <row r="1444" spans="5:7" ht="18" x14ac:dyDescent="0.25">
      <c r="E1444" s="2"/>
      <c r="F1444" s="2"/>
      <c r="G1444" s="2"/>
    </row>
    <row r="1445" spans="5:7" ht="18" x14ac:dyDescent="0.25">
      <c r="E1445" s="2"/>
      <c r="F1445" s="2"/>
      <c r="G1445" s="2"/>
    </row>
    <row r="1446" spans="5:7" ht="18" x14ac:dyDescent="0.25">
      <c r="E1446" s="2"/>
      <c r="F1446" s="2"/>
      <c r="G1446" s="2"/>
    </row>
    <row r="1447" spans="5:7" ht="18" x14ac:dyDescent="0.25">
      <c r="E1447" s="2"/>
      <c r="F1447" s="2"/>
      <c r="G1447" s="2"/>
    </row>
    <row r="1448" spans="5:7" ht="18" x14ac:dyDescent="0.25">
      <c r="E1448" s="2"/>
      <c r="F1448" s="2"/>
      <c r="G1448" s="2"/>
    </row>
    <row r="1449" spans="5:7" ht="18" x14ac:dyDescent="0.25">
      <c r="E1449" s="2"/>
      <c r="F1449" s="2"/>
      <c r="G1449" s="2"/>
    </row>
    <row r="1450" spans="5:7" ht="18" x14ac:dyDescent="0.25">
      <c r="E1450" s="2"/>
      <c r="F1450" s="2"/>
      <c r="G1450" s="2"/>
    </row>
    <row r="1451" spans="5:7" ht="18" x14ac:dyDescent="0.25">
      <c r="E1451" s="2"/>
      <c r="F1451" s="2"/>
      <c r="G1451" s="2"/>
    </row>
    <row r="1452" spans="5:7" ht="18" x14ac:dyDescent="0.25">
      <c r="E1452" s="2"/>
      <c r="F1452" s="2"/>
      <c r="G1452" s="2"/>
    </row>
    <row r="1453" spans="5:7" ht="18" x14ac:dyDescent="0.25">
      <c r="E1453" s="2"/>
      <c r="F1453" s="2"/>
      <c r="G1453" s="2"/>
    </row>
    <row r="1454" spans="5:7" ht="18" x14ac:dyDescent="0.25">
      <c r="E1454" s="2"/>
      <c r="F1454" s="2"/>
      <c r="G1454" s="2"/>
    </row>
    <row r="1455" spans="5:7" ht="18" x14ac:dyDescent="0.25">
      <c r="E1455" s="2"/>
      <c r="F1455" s="2"/>
      <c r="G1455" s="2"/>
    </row>
    <row r="1456" spans="5:7" ht="18" x14ac:dyDescent="0.25">
      <c r="E1456" s="2"/>
      <c r="F1456" s="2"/>
      <c r="G1456" s="2"/>
    </row>
    <row r="1457" spans="5:7" ht="18" x14ac:dyDescent="0.25">
      <c r="E1457" s="2"/>
      <c r="F1457" s="2"/>
      <c r="G1457" s="2"/>
    </row>
    <row r="1458" spans="5:7" ht="18" x14ac:dyDescent="0.25">
      <c r="E1458" s="2"/>
      <c r="F1458" s="2"/>
      <c r="G1458" s="2"/>
    </row>
    <row r="1459" spans="5:7" ht="18" x14ac:dyDescent="0.25">
      <c r="E1459" s="2"/>
      <c r="F1459" s="2"/>
      <c r="G1459" s="2"/>
    </row>
    <row r="1460" spans="5:7" ht="18" x14ac:dyDescent="0.25">
      <c r="E1460" s="2"/>
      <c r="F1460" s="2"/>
      <c r="G1460" s="2"/>
    </row>
    <row r="1461" spans="5:7" ht="18" x14ac:dyDescent="0.25">
      <c r="E1461" s="2"/>
      <c r="F1461" s="2"/>
      <c r="G1461" s="2"/>
    </row>
    <row r="1462" spans="5:7" ht="18" x14ac:dyDescent="0.25">
      <c r="E1462" s="2"/>
      <c r="F1462" s="2"/>
      <c r="G1462" s="2"/>
    </row>
    <row r="1463" spans="5:7" ht="18" x14ac:dyDescent="0.25">
      <c r="E1463" s="2"/>
      <c r="F1463" s="2"/>
      <c r="G1463" s="2"/>
    </row>
    <row r="1464" spans="5:7" ht="18" x14ac:dyDescent="0.25">
      <c r="E1464" s="2"/>
      <c r="F1464" s="2"/>
      <c r="G1464" s="2"/>
    </row>
    <row r="1465" spans="5:7" ht="18" x14ac:dyDescent="0.25">
      <c r="E1465" s="2"/>
      <c r="F1465" s="2"/>
      <c r="G1465" s="2"/>
    </row>
    <row r="1466" spans="5:7" ht="18" x14ac:dyDescent="0.25">
      <c r="E1466" s="2"/>
      <c r="F1466" s="2"/>
      <c r="G1466" s="2"/>
    </row>
    <row r="1467" spans="5:7" ht="18" x14ac:dyDescent="0.25">
      <c r="E1467" s="2"/>
      <c r="F1467" s="2"/>
      <c r="G1467" s="2"/>
    </row>
    <row r="1468" spans="5:7" ht="18" x14ac:dyDescent="0.25">
      <c r="E1468" s="2"/>
      <c r="F1468" s="2"/>
      <c r="G1468" s="2"/>
    </row>
    <row r="1469" spans="5:7" ht="18" x14ac:dyDescent="0.25">
      <c r="E1469" s="2"/>
      <c r="F1469" s="2"/>
      <c r="G1469" s="2"/>
    </row>
    <row r="1470" spans="5:7" ht="18" x14ac:dyDescent="0.25">
      <c r="E1470" s="2"/>
      <c r="F1470" s="2"/>
      <c r="G1470" s="2"/>
    </row>
    <row r="1471" spans="5:7" ht="18" x14ac:dyDescent="0.25">
      <c r="E1471" s="2"/>
      <c r="F1471" s="2"/>
      <c r="G1471" s="2"/>
    </row>
    <row r="1472" spans="5:7" ht="18" x14ac:dyDescent="0.25">
      <c r="E1472" s="2"/>
      <c r="F1472" s="2"/>
      <c r="G1472" s="2"/>
    </row>
    <row r="1473" spans="5:7" ht="18" x14ac:dyDescent="0.25">
      <c r="E1473" s="2"/>
      <c r="F1473" s="2"/>
      <c r="G1473" s="2"/>
    </row>
    <row r="1474" spans="5:7" ht="18" x14ac:dyDescent="0.25">
      <c r="E1474" s="2"/>
      <c r="F1474" s="2"/>
      <c r="G1474" s="2"/>
    </row>
    <row r="1475" spans="5:7" ht="18" x14ac:dyDescent="0.25">
      <c r="E1475" s="2"/>
      <c r="F1475" s="2"/>
      <c r="G1475" s="2"/>
    </row>
    <row r="1476" spans="5:7" ht="18" x14ac:dyDescent="0.25">
      <c r="E1476" s="2"/>
      <c r="F1476" s="2"/>
      <c r="G1476" s="2"/>
    </row>
    <row r="1477" spans="5:7" ht="18" x14ac:dyDescent="0.25">
      <c r="E1477" s="2"/>
      <c r="F1477" s="2"/>
      <c r="G1477" s="2"/>
    </row>
    <row r="1478" spans="5:7" ht="18" x14ac:dyDescent="0.25">
      <c r="E1478" s="2"/>
      <c r="F1478" s="2"/>
      <c r="G1478" s="2"/>
    </row>
    <row r="1479" spans="5:7" ht="18" x14ac:dyDescent="0.25">
      <c r="E1479" s="2"/>
      <c r="F1479" s="2"/>
      <c r="G1479" s="2"/>
    </row>
    <row r="1480" spans="5:7" ht="18" x14ac:dyDescent="0.25">
      <c r="E1480" s="2"/>
      <c r="F1480" s="2"/>
      <c r="G1480" s="2"/>
    </row>
    <row r="1481" spans="5:7" ht="18" x14ac:dyDescent="0.25">
      <c r="E1481" s="2"/>
      <c r="F1481" s="2"/>
      <c r="G1481" s="2"/>
    </row>
    <row r="1482" spans="5:7" ht="18" x14ac:dyDescent="0.25">
      <c r="E1482" s="2"/>
      <c r="F1482" s="2"/>
      <c r="G1482" s="2"/>
    </row>
    <row r="1483" spans="5:7" ht="18" x14ac:dyDescent="0.25">
      <c r="E1483" s="2"/>
      <c r="F1483" s="2"/>
      <c r="G1483" s="2"/>
    </row>
    <row r="1484" spans="5:7" ht="18" x14ac:dyDescent="0.25">
      <c r="E1484" s="2"/>
      <c r="F1484" s="2"/>
      <c r="G1484" s="2"/>
    </row>
    <row r="1485" spans="5:7" ht="18" x14ac:dyDescent="0.25">
      <c r="E1485" s="2"/>
      <c r="F1485" s="2"/>
      <c r="G1485" s="2"/>
    </row>
    <row r="1486" spans="5:7" ht="18" x14ac:dyDescent="0.25">
      <c r="E1486" s="2"/>
      <c r="F1486" s="2"/>
      <c r="G1486" s="2"/>
    </row>
    <row r="1487" spans="5:7" ht="18" x14ac:dyDescent="0.25">
      <c r="E1487" s="2"/>
      <c r="F1487" s="2"/>
      <c r="G1487" s="2"/>
    </row>
    <row r="1488" spans="5:7" ht="18" x14ac:dyDescent="0.25">
      <c r="E1488" s="2"/>
      <c r="F1488" s="2"/>
      <c r="G1488" s="2"/>
    </row>
    <row r="1489" spans="5:7" ht="18" x14ac:dyDescent="0.25">
      <c r="E1489" s="2"/>
      <c r="F1489" s="2"/>
      <c r="G1489" s="2"/>
    </row>
    <row r="1490" spans="5:7" ht="18" x14ac:dyDescent="0.25">
      <c r="E1490" s="2"/>
      <c r="F1490" s="2"/>
      <c r="G1490" s="2"/>
    </row>
    <row r="1491" spans="5:7" ht="18" x14ac:dyDescent="0.25">
      <c r="E1491" s="2"/>
      <c r="F1491" s="2"/>
      <c r="G1491" s="2"/>
    </row>
    <row r="1492" spans="5:7" ht="18" x14ac:dyDescent="0.25">
      <c r="E1492" s="2"/>
      <c r="F1492" s="2"/>
      <c r="G1492" s="2"/>
    </row>
    <row r="1493" spans="5:7" ht="18" x14ac:dyDescent="0.25">
      <c r="E1493" s="2"/>
      <c r="F1493" s="2"/>
      <c r="G1493" s="2"/>
    </row>
    <row r="1494" spans="5:7" ht="18" x14ac:dyDescent="0.25">
      <c r="E1494" s="2"/>
      <c r="F1494" s="2"/>
      <c r="G1494" s="2"/>
    </row>
    <row r="1495" spans="5:7" ht="18" x14ac:dyDescent="0.25">
      <c r="E1495" s="2"/>
      <c r="F1495" s="2"/>
      <c r="G1495" s="2"/>
    </row>
    <row r="1496" spans="5:7" ht="18" x14ac:dyDescent="0.25">
      <c r="E1496" s="2"/>
      <c r="F1496" s="2"/>
      <c r="G1496" s="2"/>
    </row>
    <row r="1497" spans="5:7" ht="18" x14ac:dyDescent="0.25">
      <c r="E1497" s="2"/>
      <c r="F1497" s="2"/>
      <c r="G1497" s="2"/>
    </row>
    <row r="1498" spans="5:7" ht="18" x14ac:dyDescent="0.25">
      <c r="E1498" s="2"/>
      <c r="F1498" s="2"/>
      <c r="G1498" s="2"/>
    </row>
    <row r="1499" spans="5:7" ht="18" x14ac:dyDescent="0.25">
      <c r="E1499" s="2"/>
      <c r="F1499" s="2"/>
      <c r="G1499" s="2"/>
    </row>
    <row r="1500" spans="5:7" ht="18" x14ac:dyDescent="0.25">
      <c r="E1500" s="2"/>
      <c r="F1500" s="2"/>
      <c r="G1500" s="2"/>
    </row>
    <row r="1501" spans="5:7" ht="18" x14ac:dyDescent="0.25">
      <c r="E1501" s="2"/>
      <c r="F1501" s="2"/>
      <c r="G1501" s="2"/>
    </row>
    <row r="1502" spans="5:7" ht="18" x14ac:dyDescent="0.25">
      <c r="E1502" s="2"/>
      <c r="F1502" s="2"/>
      <c r="G1502" s="2"/>
    </row>
    <row r="1503" spans="5:7" ht="18" x14ac:dyDescent="0.25">
      <c r="E1503" s="2"/>
      <c r="F1503" s="2"/>
      <c r="G1503" s="2"/>
    </row>
    <row r="1504" spans="5:7" ht="18" x14ac:dyDescent="0.25">
      <c r="E1504" s="2"/>
      <c r="F1504" s="2"/>
      <c r="G1504" s="2"/>
    </row>
    <row r="1505" spans="5:7" ht="18" x14ac:dyDescent="0.25">
      <c r="E1505" s="2"/>
      <c r="F1505" s="2"/>
      <c r="G1505" s="2"/>
    </row>
    <row r="1506" spans="5:7" ht="18" x14ac:dyDescent="0.25">
      <c r="E1506" s="2"/>
      <c r="F1506" s="2"/>
      <c r="G1506" s="2"/>
    </row>
    <row r="1507" spans="5:7" ht="18" x14ac:dyDescent="0.25">
      <c r="E1507" s="2"/>
      <c r="F1507" s="2"/>
      <c r="G1507" s="2"/>
    </row>
    <row r="1508" spans="5:7" ht="18" x14ac:dyDescent="0.25">
      <c r="E1508" s="2"/>
      <c r="F1508" s="2"/>
      <c r="G1508" s="2"/>
    </row>
    <row r="1509" spans="5:7" ht="18" x14ac:dyDescent="0.25">
      <c r="E1509" s="2"/>
      <c r="F1509" s="2"/>
      <c r="G1509" s="2"/>
    </row>
    <row r="1510" spans="5:7" ht="18" x14ac:dyDescent="0.25">
      <c r="E1510" s="2"/>
      <c r="F1510" s="2"/>
      <c r="G1510" s="2"/>
    </row>
    <row r="1511" spans="5:7" ht="18" x14ac:dyDescent="0.25">
      <c r="E1511" s="2"/>
      <c r="F1511" s="2"/>
      <c r="G1511" s="2"/>
    </row>
    <row r="1512" spans="5:7" ht="18" x14ac:dyDescent="0.25">
      <c r="E1512" s="2"/>
      <c r="F1512" s="2"/>
      <c r="G1512" s="2"/>
    </row>
    <row r="1513" spans="5:7" ht="18" x14ac:dyDescent="0.25">
      <c r="E1513" s="2"/>
      <c r="F1513" s="2"/>
      <c r="G1513" s="2"/>
    </row>
    <row r="1514" spans="5:7" ht="18" x14ac:dyDescent="0.25">
      <c r="E1514" s="2"/>
      <c r="F1514" s="2"/>
      <c r="G1514" s="2"/>
    </row>
    <row r="1515" spans="5:7" ht="18" x14ac:dyDescent="0.25">
      <c r="E1515" s="2"/>
      <c r="F1515" s="2"/>
      <c r="G1515" s="2"/>
    </row>
    <row r="1516" spans="5:7" ht="18" x14ac:dyDescent="0.25">
      <c r="E1516" s="2"/>
      <c r="F1516" s="2"/>
      <c r="G1516" s="2"/>
    </row>
    <row r="1517" spans="5:7" ht="18" x14ac:dyDescent="0.25">
      <c r="E1517" s="2"/>
      <c r="F1517" s="2"/>
      <c r="G1517" s="2"/>
    </row>
    <row r="1518" spans="5:7" ht="18" x14ac:dyDescent="0.25">
      <c r="E1518" s="2"/>
      <c r="F1518" s="2"/>
      <c r="G1518" s="2"/>
    </row>
    <row r="1519" spans="5:7" ht="18" x14ac:dyDescent="0.25">
      <c r="E1519" s="2"/>
      <c r="F1519" s="2"/>
      <c r="G1519" s="2"/>
    </row>
    <row r="1520" spans="5:7" ht="18" x14ac:dyDescent="0.25">
      <c r="E1520" s="2"/>
      <c r="F1520" s="2"/>
      <c r="G1520" s="2"/>
    </row>
    <row r="1521" spans="5:7" ht="18" x14ac:dyDescent="0.25">
      <c r="E1521" s="2"/>
      <c r="F1521" s="2"/>
      <c r="G1521" s="2"/>
    </row>
    <row r="1522" spans="5:7" ht="18" x14ac:dyDescent="0.25">
      <c r="E1522" s="2"/>
      <c r="F1522" s="2"/>
      <c r="G1522" s="2"/>
    </row>
    <row r="1523" spans="5:7" ht="18" x14ac:dyDescent="0.25">
      <c r="E1523" s="2"/>
      <c r="F1523" s="2"/>
      <c r="G1523" s="2"/>
    </row>
    <row r="1524" spans="5:7" ht="18" x14ac:dyDescent="0.25">
      <c r="E1524" s="2"/>
      <c r="F1524" s="2"/>
      <c r="G1524" s="2"/>
    </row>
    <row r="1525" spans="5:7" ht="18" x14ac:dyDescent="0.25">
      <c r="E1525" s="2"/>
      <c r="F1525" s="2"/>
      <c r="G1525" s="2"/>
    </row>
    <row r="1526" spans="5:7" ht="18" x14ac:dyDescent="0.25">
      <c r="E1526" s="2"/>
      <c r="F1526" s="2"/>
      <c r="G1526" s="2"/>
    </row>
    <row r="1527" spans="5:7" ht="18" x14ac:dyDescent="0.25">
      <c r="E1527" s="2"/>
      <c r="F1527" s="2"/>
      <c r="G1527" s="2"/>
    </row>
    <row r="1528" spans="5:7" ht="18" x14ac:dyDescent="0.25">
      <c r="E1528" s="2"/>
      <c r="F1528" s="2"/>
      <c r="G1528" s="2"/>
    </row>
    <row r="1529" spans="5:7" ht="18" x14ac:dyDescent="0.25">
      <c r="E1529" s="2"/>
      <c r="F1529" s="2"/>
      <c r="G1529" s="2"/>
    </row>
    <row r="1530" spans="5:7" ht="18" x14ac:dyDescent="0.25">
      <c r="E1530" s="2"/>
      <c r="F1530" s="2"/>
      <c r="G1530" s="2"/>
    </row>
    <row r="1531" spans="5:7" ht="18" x14ac:dyDescent="0.25">
      <c r="E1531" s="2"/>
      <c r="F1531" s="2"/>
      <c r="G1531" s="2"/>
    </row>
    <row r="1532" spans="5:7" ht="18" x14ac:dyDescent="0.25">
      <c r="E1532" s="2"/>
      <c r="F1532" s="2"/>
      <c r="G1532" s="2"/>
    </row>
    <row r="1533" spans="5:7" ht="18" x14ac:dyDescent="0.25">
      <c r="E1533" s="2"/>
      <c r="F1533" s="2"/>
      <c r="G1533" s="2"/>
    </row>
    <row r="1534" spans="5:7" ht="18" x14ac:dyDescent="0.25">
      <c r="E1534" s="2"/>
      <c r="F1534" s="2"/>
      <c r="G1534" s="2"/>
    </row>
    <row r="1535" spans="5:7" ht="18" x14ac:dyDescent="0.25">
      <c r="E1535" s="2"/>
      <c r="F1535" s="2"/>
      <c r="G1535" s="2"/>
    </row>
    <row r="1536" spans="5:7" ht="18" x14ac:dyDescent="0.25">
      <c r="E1536" s="2"/>
      <c r="F1536" s="2"/>
      <c r="G1536" s="2"/>
    </row>
    <row r="1537" spans="5:7" ht="18" x14ac:dyDescent="0.25">
      <c r="E1537" s="2"/>
      <c r="F1537" s="2"/>
      <c r="G1537" s="2"/>
    </row>
    <row r="1538" spans="5:7" ht="18" x14ac:dyDescent="0.25">
      <c r="E1538" s="2"/>
      <c r="F1538" s="2"/>
      <c r="G1538" s="2"/>
    </row>
    <row r="1539" spans="5:7" ht="18" x14ac:dyDescent="0.25">
      <c r="E1539" s="2"/>
      <c r="F1539" s="2"/>
      <c r="G1539" s="2"/>
    </row>
    <row r="1540" spans="5:7" ht="18" x14ac:dyDescent="0.25">
      <c r="E1540" s="2"/>
      <c r="F1540" s="2"/>
      <c r="G1540" s="2"/>
    </row>
    <row r="1541" spans="5:7" ht="18" x14ac:dyDescent="0.25">
      <c r="E1541" s="2"/>
      <c r="F1541" s="2"/>
      <c r="G1541" s="2"/>
    </row>
    <row r="1542" spans="5:7" ht="18" x14ac:dyDescent="0.25">
      <c r="E1542" s="2"/>
      <c r="F1542" s="2"/>
      <c r="G1542" s="2"/>
    </row>
    <row r="1543" spans="5:7" ht="18" x14ac:dyDescent="0.25">
      <c r="E1543" s="2"/>
      <c r="F1543" s="2"/>
      <c r="G1543" s="2"/>
    </row>
    <row r="1544" spans="5:7" ht="18" x14ac:dyDescent="0.25">
      <c r="E1544" s="2"/>
      <c r="F1544" s="2"/>
      <c r="G1544" s="2"/>
    </row>
    <row r="1545" spans="5:7" ht="18" x14ac:dyDescent="0.25">
      <c r="E1545" s="2"/>
      <c r="F1545" s="2"/>
      <c r="G1545" s="2"/>
    </row>
    <row r="1546" spans="5:7" ht="18" x14ac:dyDescent="0.25">
      <c r="E1546" s="2"/>
      <c r="F1546" s="2"/>
      <c r="G1546" s="2"/>
    </row>
    <row r="1547" spans="5:7" ht="18" x14ac:dyDescent="0.25">
      <c r="E1547" s="2"/>
      <c r="F1547" s="2"/>
      <c r="G1547" s="2"/>
    </row>
    <row r="1548" spans="5:7" ht="18" x14ac:dyDescent="0.25">
      <c r="E1548" s="2"/>
      <c r="F1548" s="2"/>
      <c r="G1548" s="2"/>
    </row>
    <row r="1549" spans="5:7" ht="18" x14ac:dyDescent="0.25">
      <c r="E1549" s="2"/>
      <c r="F1549" s="2"/>
      <c r="G1549" s="2"/>
    </row>
    <row r="1550" spans="5:7" ht="18" x14ac:dyDescent="0.25">
      <c r="E1550" s="2"/>
      <c r="F1550" s="2"/>
      <c r="G1550" s="2"/>
    </row>
    <row r="1551" spans="5:7" ht="18" x14ac:dyDescent="0.25">
      <c r="E1551" s="2"/>
      <c r="F1551" s="2"/>
      <c r="G1551" s="2"/>
    </row>
    <row r="1552" spans="5:7" ht="18" x14ac:dyDescent="0.25">
      <c r="E1552" s="2"/>
      <c r="F1552" s="2"/>
      <c r="G1552" s="2"/>
    </row>
    <row r="1553" spans="5:7" ht="18" x14ac:dyDescent="0.25">
      <c r="E1553" s="2"/>
      <c r="F1553" s="2"/>
      <c r="G1553" s="2"/>
    </row>
    <row r="1554" spans="5:7" ht="18" x14ac:dyDescent="0.25">
      <c r="E1554" s="2"/>
      <c r="F1554" s="2"/>
      <c r="G1554" s="2"/>
    </row>
    <row r="1555" spans="5:7" ht="18" x14ac:dyDescent="0.25">
      <c r="E1555" s="2"/>
      <c r="F1555" s="2"/>
      <c r="G1555" s="2"/>
    </row>
    <row r="1556" spans="5:7" ht="18" x14ac:dyDescent="0.25">
      <c r="E1556" s="2"/>
      <c r="F1556" s="2"/>
      <c r="G1556" s="2"/>
    </row>
    <row r="1557" spans="5:7" ht="18" x14ac:dyDescent="0.25">
      <c r="E1557" s="2"/>
      <c r="F1557" s="2"/>
      <c r="G1557" s="2"/>
    </row>
    <row r="1558" spans="5:7" ht="18" x14ac:dyDescent="0.25">
      <c r="E1558" s="2"/>
      <c r="F1558" s="2"/>
      <c r="G1558" s="2"/>
    </row>
    <row r="1559" spans="5:7" ht="18" x14ac:dyDescent="0.25">
      <c r="E1559" s="2"/>
      <c r="F1559" s="2"/>
      <c r="G1559" s="2"/>
    </row>
    <row r="1560" spans="5:7" ht="18" x14ac:dyDescent="0.25">
      <c r="E1560" s="2"/>
      <c r="F1560" s="2"/>
      <c r="G1560" s="2"/>
    </row>
    <row r="1561" spans="5:7" ht="18" x14ac:dyDescent="0.25">
      <c r="E1561" s="2"/>
      <c r="F1561" s="2"/>
      <c r="G1561" s="2"/>
    </row>
    <row r="1562" spans="5:7" ht="18" x14ac:dyDescent="0.25">
      <c r="E1562" s="2"/>
      <c r="F1562" s="2"/>
      <c r="G1562" s="2"/>
    </row>
    <row r="1563" spans="5:7" ht="18" x14ac:dyDescent="0.25">
      <c r="E1563" s="2"/>
      <c r="F1563" s="2"/>
      <c r="G1563" s="2"/>
    </row>
    <row r="1564" spans="5:7" ht="18" x14ac:dyDescent="0.25">
      <c r="E1564" s="2"/>
      <c r="F1564" s="2"/>
      <c r="G1564" s="2"/>
    </row>
    <row r="1565" spans="5:7" ht="18" x14ac:dyDescent="0.25">
      <c r="E1565" s="2"/>
      <c r="F1565" s="2"/>
      <c r="G1565" s="2"/>
    </row>
    <row r="1566" spans="5:7" ht="18" x14ac:dyDescent="0.25">
      <c r="E1566" s="2"/>
      <c r="F1566" s="2"/>
      <c r="G1566" s="2"/>
    </row>
    <row r="1567" spans="5:7" ht="18" x14ac:dyDescent="0.25">
      <c r="E1567" s="2"/>
      <c r="F1567" s="2"/>
      <c r="G1567" s="2"/>
    </row>
    <row r="1568" spans="5:7" ht="18" x14ac:dyDescent="0.25">
      <c r="E1568" s="2"/>
      <c r="F1568" s="2"/>
      <c r="G1568" s="2"/>
    </row>
    <row r="1569" spans="5:7" ht="18" x14ac:dyDescent="0.25">
      <c r="E1569" s="2"/>
      <c r="F1569" s="2"/>
      <c r="G1569" s="2"/>
    </row>
    <row r="1570" spans="5:7" ht="18" x14ac:dyDescent="0.25">
      <c r="E1570" s="2"/>
      <c r="F1570" s="2"/>
      <c r="G1570" s="2"/>
    </row>
    <row r="1571" spans="5:7" ht="18" x14ac:dyDescent="0.25">
      <c r="E1571" s="2"/>
      <c r="F1571" s="2"/>
      <c r="G1571" s="2"/>
    </row>
    <row r="1572" spans="5:7" ht="18" x14ac:dyDescent="0.25">
      <c r="E1572" s="2"/>
      <c r="F1572" s="2"/>
      <c r="G1572" s="2"/>
    </row>
    <row r="1573" spans="5:7" ht="18" x14ac:dyDescent="0.25">
      <c r="E1573" s="2"/>
      <c r="F1573" s="2"/>
      <c r="G1573" s="2"/>
    </row>
    <row r="1574" spans="5:7" ht="18" x14ac:dyDescent="0.25">
      <c r="E1574" s="2"/>
      <c r="F1574" s="2"/>
      <c r="G1574" s="2"/>
    </row>
    <row r="1575" spans="5:7" ht="18" x14ac:dyDescent="0.25">
      <c r="E1575" s="2"/>
      <c r="F1575" s="2"/>
      <c r="G1575" s="2"/>
    </row>
    <row r="1576" spans="5:7" ht="18" x14ac:dyDescent="0.25">
      <c r="E1576" s="2"/>
      <c r="F1576" s="2"/>
      <c r="G1576" s="2"/>
    </row>
    <row r="1577" spans="5:7" ht="18" x14ac:dyDescent="0.25">
      <c r="E1577" s="2"/>
      <c r="F1577" s="2"/>
      <c r="G1577" s="2"/>
    </row>
    <row r="1578" spans="5:7" ht="18" x14ac:dyDescent="0.25">
      <c r="E1578" s="2"/>
      <c r="F1578" s="2"/>
      <c r="G1578" s="2"/>
    </row>
    <row r="1579" spans="5:7" ht="18" x14ac:dyDescent="0.25">
      <c r="E1579" s="2"/>
      <c r="F1579" s="2"/>
      <c r="G1579" s="2"/>
    </row>
    <row r="1580" spans="5:7" ht="18" x14ac:dyDescent="0.25">
      <c r="E1580" s="2"/>
      <c r="F1580" s="2"/>
      <c r="G1580" s="2"/>
    </row>
    <row r="1581" spans="5:7" ht="18" x14ac:dyDescent="0.25">
      <c r="E1581" s="2"/>
      <c r="F1581" s="2"/>
      <c r="G1581" s="2"/>
    </row>
    <row r="1582" spans="5:7" ht="18" x14ac:dyDescent="0.25">
      <c r="E1582" s="2"/>
      <c r="F1582" s="2"/>
      <c r="G1582" s="2"/>
    </row>
    <row r="1583" spans="5:7" ht="18" x14ac:dyDescent="0.25">
      <c r="E1583" s="2"/>
      <c r="F1583" s="2"/>
      <c r="G1583" s="2"/>
    </row>
    <row r="1584" spans="5:7" ht="18" x14ac:dyDescent="0.25">
      <c r="E1584" s="2"/>
      <c r="F1584" s="2"/>
      <c r="G1584" s="2"/>
    </row>
    <row r="1585" spans="5:7" ht="18" x14ac:dyDescent="0.25">
      <c r="E1585" s="2"/>
      <c r="F1585" s="2"/>
      <c r="G1585" s="2"/>
    </row>
    <row r="1586" spans="5:7" ht="18" x14ac:dyDescent="0.25">
      <c r="E1586" s="2"/>
      <c r="F1586" s="2"/>
      <c r="G1586" s="2"/>
    </row>
    <row r="1587" spans="5:7" ht="18" x14ac:dyDescent="0.25">
      <c r="E1587" s="2"/>
      <c r="F1587" s="2"/>
      <c r="G1587" s="2"/>
    </row>
    <row r="1588" spans="5:7" ht="18" x14ac:dyDescent="0.25">
      <c r="E1588" s="2"/>
      <c r="F1588" s="2"/>
      <c r="G1588" s="2"/>
    </row>
    <row r="1589" spans="5:7" ht="18" x14ac:dyDescent="0.25">
      <c r="E1589" s="2"/>
      <c r="F1589" s="2"/>
      <c r="G1589" s="2"/>
    </row>
    <row r="1590" spans="5:7" ht="18" x14ac:dyDescent="0.25">
      <c r="E1590" s="2"/>
      <c r="F1590" s="2"/>
      <c r="G1590" s="2"/>
    </row>
    <row r="1591" spans="5:7" ht="18" x14ac:dyDescent="0.25">
      <c r="E1591" s="2"/>
      <c r="F1591" s="2"/>
      <c r="G1591" s="2"/>
    </row>
    <row r="1592" spans="5:7" ht="18" x14ac:dyDescent="0.25">
      <c r="E1592" s="2"/>
      <c r="F1592" s="2"/>
      <c r="G1592" s="2"/>
    </row>
    <row r="1593" spans="5:7" ht="18" x14ac:dyDescent="0.25">
      <c r="E1593" s="2"/>
      <c r="F1593" s="2"/>
      <c r="G1593" s="2"/>
    </row>
    <row r="1594" spans="5:7" ht="18" x14ac:dyDescent="0.25">
      <c r="E1594" s="2"/>
      <c r="F1594" s="2"/>
      <c r="G1594" s="2"/>
    </row>
    <row r="1595" spans="5:7" ht="18" x14ac:dyDescent="0.25">
      <c r="E1595" s="2"/>
      <c r="F1595" s="2"/>
      <c r="G1595" s="2"/>
    </row>
    <row r="1596" spans="5:7" ht="18" x14ac:dyDescent="0.25">
      <c r="E1596" s="2"/>
      <c r="F1596" s="2"/>
      <c r="G1596" s="2"/>
    </row>
    <row r="1597" spans="5:7" ht="18" x14ac:dyDescent="0.25">
      <c r="E1597" s="2"/>
      <c r="F1597" s="2"/>
      <c r="G1597" s="2"/>
    </row>
    <row r="1598" spans="5:7" ht="18" x14ac:dyDescent="0.25">
      <c r="E1598" s="2"/>
      <c r="F1598" s="2"/>
      <c r="G1598" s="2"/>
    </row>
    <row r="1599" spans="5:7" ht="18" x14ac:dyDescent="0.25">
      <c r="E1599" s="2"/>
      <c r="F1599" s="2"/>
      <c r="G1599" s="2"/>
    </row>
    <row r="1600" spans="5:7" ht="18" x14ac:dyDescent="0.25">
      <c r="E1600" s="2"/>
      <c r="F1600" s="2"/>
      <c r="G1600" s="2"/>
    </row>
    <row r="1601" spans="5:7" ht="18" x14ac:dyDescent="0.25">
      <c r="E1601" s="2"/>
      <c r="F1601" s="2"/>
      <c r="G1601" s="2"/>
    </row>
    <row r="1602" spans="5:7" ht="18" x14ac:dyDescent="0.25">
      <c r="E1602" s="2"/>
      <c r="F1602" s="2"/>
      <c r="G1602" s="2"/>
    </row>
    <row r="1603" spans="5:7" ht="18" x14ac:dyDescent="0.25">
      <c r="E1603" s="2"/>
      <c r="F1603" s="2"/>
      <c r="G1603" s="2"/>
    </row>
    <row r="1604" spans="5:7" ht="18" x14ac:dyDescent="0.25">
      <c r="E1604" s="2"/>
      <c r="F1604" s="2"/>
      <c r="G1604" s="2"/>
    </row>
    <row r="1605" spans="5:7" ht="18" x14ac:dyDescent="0.25">
      <c r="E1605" s="2"/>
      <c r="F1605" s="2"/>
      <c r="G1605" s="2"/>
    </row>
    <row r="1606" spans="5:7" ht="18" x14ac:dyDescent="0.25">
      <c r="E1606" s="2"/>
      <c r="F1606" s="2"/>
      <c r="G1606" s="2"/>
    </row>
    <row r="1607" spans="5:7" ht="18" x14ac:dyDescent="0.25">
      <c r="E1607" s="2"/>
      <c r="F1607" s="2"/>
      <c r="G1607" s="2"/>
    </row>
    <row r="1608" spans="5:7" ht="18" x14ac:dyDescent="0.25">
      <c r="E1608" s="2"/>
      <c r="F1608" s="2"/>
      <c r="G1608" s="2"/>
    </row>
    <row r="1609" spans="5:7" ht="18" x14ac:dyDescent="0.25">
      <c r="E1609" s="2"/>
      <c r="F1609" s="2"/>
      <c r="G1609" s="2"/>
    </row>
    <row r="1610" spans="5:7" ht="18" x14ac:dyDescent="0.25">
      <c r="E1610" s="2"/>
      <c r="F1610" s="2"/>
      <c r="G1610" s="2"/>
    </row>
    <row r="1611" spans="5:7" ht="18" x14ac:dyDescent="0.25">
      <c r="E1611" s="2"/>
      <c r="F1611" s="2"/>
      <c r="G1611" s="2"/>
    </row>
    <row r="1612" spans="5:7" ht="18" x14ac:dyDescent="0.25">
      <c r="E1612" s="2"/>
      <c r="F1612" s="2"/>
      <c r="G1612" s="2"/>
    </row>
    <row r="1613" spans="5:7" ht="18" x14ac:dyDescent="0.25">
      <c r="E1613" s="2"/>
      <c r="F1613" s="2"/>
      <c r="G1613" s="2"/>
    </row>
    <row r="1614" spans="5:7" ht="18" x14ac:dyDescent="0.25">
      <c r="E1614" s="2"/>
      <c r="F1614" s="2"/>
      <c r="G1614" s="2"/>
    </row>
    <row r="1615" spans="5:7" ht="18" x14ac:dyDescent="0.25">
      <c r="E1615" s="2"/>
      <c r="F1615" s="2"/>
      <c r="G1615" s="2"/>
    </row>
    <row r="1616" spans="5:7" ht="18" x14ac:dyDescent="0.25">
      <c r="E1616" s="2"/>
      <c r="F1616" s="2"/>
      <c r="G1616" s="2"/>
    </row>
    <row r="1617" spans="5:7" ht="18" x14ac:dyDescent="0.25">
      <c r="E1617" s="2"/>
      <c r="F1617" s="2"/>
      <c r="G1617" s="2"/>
    </row>
    <row r="1618" spans="5:7" ht="18" x14ac:dyDescent="0.25">
      <c r="E1618" s="2"/>
      <c r="F1618" s="2"/>
      <c r="G1618" s="2"/>
    </row>
    <row r="1619" spans="5:7" ht="18" x14ac:dyDescent="0.25">
      <c r="E1619" s="2"/>
      <c r="F1619" s="2"/>
      <c r="G1619" s="2"/>
    </row>
    <row r="1620" spans="5:7" ht="18" x14ac:dyDescent="0.25">
      <c r="E1620" s="2"/>
      <c r="F1620" s="2"/>
      <c r="G1620" s="2"/>
    </row>
    <row r="1621" spans="5:7" ht="18" x14ac:dyDescent="0.25">
      <c r="E1621" s="2"/>
      <c r="F1621" s="2"/>
      <c r="G1621" s="2"/>
    </row>
    <row r="1622" spans="5:7" ht="18" x14ac:dyDescent="0.25">
      <c r="E1622" s="2"/>
      <c r="F1622" s="2"/>
      <c r="G1622" s="2"/>
    </row>
    <row r="1623" spans="5:7" ht="18" x14ac:dyDescent="0.25">
      <c r="E1623" s="2"/>
      <c r="F1623" s="2"/>
      <c r="G1623" s="2"/>
    </row>
    <row r="1624" spans="5:7" ht="18" x14ac:dyDescent="0.25">
      <c r="E1624" s="2"/>
      <c r="F1624" s="2"/>
      <c r="G1624" s="2"/>
    </row>
    <row r="1625" spans="5:7" ht="18" x14ac:dyDescent="0.25">
      <c r="E1625" s="2"/>
      <c r="F1625" s="2"/>
      <c r="G1625" s="2"/>
    </row>
    <row r="1626" spans="5:7" ht="18" x14ac:dyDescent="0.25">
      <c r="E1626" s="2"/>
      <c r="F1626" s="2"/>
      <c r="G1626" s="2"/>
    </row>
    <row r="1627" spans="5:7" ht="18" x14ac:dyDescent="0.25">
      <c r="E1627" s="2"/>
      <c r="F1627" s="2"/>
      <c r="G1627" s="2"/>
    </row>
    <row r="1628" spans="5:7" ht="18" x14ac:dyDescent="0.25">
      <c r="E1628" s="2"/>
      <c r="F1628" s="2"/>
      <c r="G1628" s="2"/>
    </row>
    <row r="1629" spans="5:7" ht="18" x14ac:dyDescent="0.25">
      <c r="E1629" s="2"/>
      <c r="F1629" s="2"/>
      <c r="G1629" s="2"/>
    </row>
    <row r="1630" spans="5:7" ht="18" x14ac:dyDescent="0.25">
      <c r="E1630" s="2"/>
      <c r="F1630" s="2"/>
      <c r="G1630" s="2"/>
    </row>
    <row r="1631" spans="5:7" ht="18" x14ac:dyDescent="0.25">
      <c r="E1631" s="2"/>
      <c r="F1631" s="2"/>
      <c r="G1631" s="2"/>
    </row>
    <row r="1632" spans="5:7" ht="18" x14ac:dyDescent="0.25">
      <c r="E1632" s="2"/>
      <c r="F1632" s="2"/>
      <c r="G1632" s="2"/>
    </row>
    <row r="1633" spans="5:7" ht="18" x14ac:dyDescent="0.25">
      <c r="E1633" s="2"/>
      <c r="F1633" s="2"/>
      <c r="G1633" s="2"/>
    </row>
    <row r="1634" spans="5:7" ht="18" x14ac:dyDescent="0.25">
      <c r="E1634" s="2"/>
      <c r="F1634" s="2"/>
      <c r="G1634" s="2"/>
    </row>
    <row r="1635" spans="5:7" ht="18" x14ac:dyDescent="0.25">
      <c r="E1635" s="2"/>
      <c r="F1635" s="2"/>
      <c r="G1635" s="2"/>
    </row>
    <row r="1636" spans="5:7" ht="18" x14ac:dyDescent="0.25">
      <c r="E1636" s="2"/>
      <c r="F1636" s="2"/>
      <c r="G1636" s="2"/>
    </row>
    <row r="1637" spans="5:7" ht="18" x14ac:dyDescent="0.25">
      <c r="E1637" s="2"/>
      <c r="F1637" s="2"/>
      <c r="G1637" s="2"/>
    </row>
    <row r="1638" spans="5:7" ht="18" x14ac:dyDescent="0.25">
      <c r="E1638" s="2"/>
      <c r="F1638" s="2"/>
      <c r="G1638" s="2"/>
    </row>
    <row r="1639" spans="5:7" ht="18" x14ac:dyDescent="0.25">
      <c r="E1639" s="2"/>
      <c r="F1639" s="2"/>
      <c r="G1639" s="2"/>
    </row>
    <row r="1640" spans="5:7" ht="18" x14ac:dyDescent="0.25">
      <c r="E1640" s="2"/>
      <c r="F1640" s="2"/>
      <c r="G1640" s="2"/>
    </row>
    <row r="1641" spans="5:7" ht="18" x14ac:dyDescent="0.25">
      <c r="E1641" s="2"/>
      <c r="F1641" s="2"/>
      <c r="G1641" s="2"/>
    </row>
    <row r="1642" spans="5:7" ht="18" x14ac:dyDescent="0.25">
      <c r="E1642" s="2"/>
      <c r="F1642" s="2"/>
      <c r="G1642" s="2"/>
    </row>
    <row r="1643" spans="5:7" ht="18" x14ac:dyDescent="0.25">
      <c r="E1643" s="2"/>
      <c r="F1643" s="2"/>
      <c r="G1643" s="2"/>
    </row>
    <row r="1644" spans="5:7" ht="18" x14ac:dyDescent="0.25">
      <c r="E1644" s="2"/>
      <c r="F1644" s="2"/>
      <c r="G1644" s="2"/>
    </row>
    <row r="1645" spans="5:7" ht="18" x14ac:dyDescent="0.25">
      <c r="E1645" s="2"/>
      <c r="F1645" s="2"/>
      <c r="G1645" s="2"/>
    </row>
    <row r="1646" spans="5:7" ht="18" x14ac:dyDescent="0.25">
      <c r="E1646" s="2"/>
      <c r="F1646" s="2"/>
      <c r="G1646" s="2"/>
    </row>
    <row r="1647" spans="5:7" ht="18" x14ac:dyDescent="0.25">
      <c r="E1647" s="2"/>
      <c r="F1647" s="2"/>
      <c r="G1647" s="2"/>
    </row>
    <row r="1648" spans="5:7" ht="18" x14ac:dyDescent="0.25">
      <c r="E1648" s="2"/>
      <c r="F1648" s="2"/>
      <c r="G1648" s="2"/>
    </row>
    <row r="1649" spans="5:7" ht="18" x14ac:dyDescent="0.25">
      <c r="E1649" s="2"/>
      <c r="F1649" s="2"/>
      <c r="G1649" s="2"/>
    </row>
    <row r="1650" spans="5:7" ht="18" x14ac:dyDescent="0.25">
      <c r="E1650" s="2"/>
      <c r="F1650" s="2"/>
      <c r="G1650" s="2"/>
    </row>
    <row r="1651" spans="5:7" ht="18" x14ac:dyDescent="0.25">
      <c r="E1651" s="2"/>
      <c r="F1651" s="2"/>
      <c r="G1651" s="2"/>
    </row>
    <row r="1652" spans="5:7" ht="18" x14ac:dyDescent="0.25">
      <c r="E1652" s="2"/>
      <c r="F1652" s="2"/>
      <c r="G1652" s="2"/>
    </row>
    <row r="1653" spans="5:7" ht="18" x14ac:dyDescent="0.25">
      <c r="E1653" s="2"/>
      <c r="F1653" s="2"/>
      <c r="G1653" s="2"/>
    </row>
    <row r="1654" spans="5:7" ht="18" x14ac:dyDescent="0.25">
      <c r="E1654" s="2"/>
      <c r="F1654" s="2"/>
      <c r="G1654" s="2"/>
    </row>
    <row r="1655" spans="5:7" ht="18" x14ac:dyDescent="0.25">
      <c r="E1655" s="2"/>
      <c r="F1655" s="2"/>
      <c r="G1655" s="2"/>
    </row>
    <row r="1656" spans="5:7" ht="18" x14ac:dyDescent="0.25">
      <c r="E1656" s="2"/>
      <c r="F1656" s="2"/>
      <c r="G1656" s="2"/>
    </row>
    <row r="1657" spans="5:7" ht="18" x14ac:dyDescent="0.25">
      <c r="E1657" s="2"/>
      <c r="F1657" s="2"/>
      <c r="G1657" s="2"/>
    </row>
    <row r="1658" spans="5:7" ht="18" x14ac:dyDescent="0.25">
      <c r="E1658" s="2"/>
      <c r="F1658" s="2"/>
      <c r="G1658" s="2"/>
    </row>
    <row r="1659" spans="5:7" ht="18" x14ac:dyDescent="0.25">
      <c r="E1659" s="2"/>
      <c r="F1659" s="2"/>
      <c r="G1659" s="2"/>
    </row>
    <row r="1660" spans="5:7" ht="18" x14ac:dyDescent="0.25">
      <c r="E1660" s="2"/>
      <c r="F1660" s="2"/>
      <c r="G1660" s="2"/>
    </row>
    <row r="1661" spans="5:7" ht="18" x14ac:dyDescent="0.25">
      <c r="E1661" s="2"/>
      <c r="F1661" s="2"/>
      <c r="G1661" s="2"/>
    </row>
    <row r="1662" spans="5:7" ht="18" x14ac:dyDescent="0.25">
      <c r="E1662" s="2"/>
      <c r="F1662" s="2"/>
      <c r="G1662" s="2"/>
    </row>
    <row r="1663" spans="5:7" ht="18" x14ac:dyDescent="0.25">
      <c r="E1663" s="2"/>
      <c r="F1663" s="2"/>
      <c r="G1663" s="2"/>
    </row>
    <row r="1664" spans="5:7" ht="18" x14ac:dyDescent="0.25">
      <c r="E1664" s="2"/>
      <c r="F1664" s="2"/>
      <c r="G1664" s="2"/>
    </row>
    <row r="1665" spans="5:7" ht="18" x14ac:dyDescent="0.25">
      <c r="E1665" s="2"/>
      <c r="F1665" s="2"/>
      <c r="G1665" s="2"/>
    </row>
    <row r="1666" spans="5:7" ht="18" x14ac:dyDescent="0.25">
      <c r="E1666" s="2"/>
      <c r="F1666" s="2"/>
      <c r="G1666" s="2"/>
    </row>
    <row r="1667" spans="5:7" ht="18" x14ac:dyDescent="0.25">
      <c r="E1667" s="2"/>
      <c r="F1667" s="2"/>
      <c r="G1667" s="2"/>
    </row>
    <row r="1668" spans="5:7" ht="18" x14ac:dyDescent="0.25">
      <c r="E1668" s="2"/>
      <c r="F1668" s="2"/>
      <c r="G1668" s="2"/>
    </row>
    <row r="1669" spans="5:7" ht="18" x14ac:dyDescent="0.25">
      <c r="E1669" s="2"/>
      <c r="F1669" s="2"/>
      <c r="G1669" s="2"/>
    </row>
    <row r="1670" spans="5:7" ht="18" x14ac:dyDescent="0.25">
      <c r="E1670" s="2"/>
      <c r="F1670" s="2"/>
      <c r="G1670" s="2"/>
    </row>
    <row r="1671" spans="5:7" ht="18" x14ac:dyDescent="0.25">
      <c r="E1671" s="2"/>
      <c r="F1671" s="2"/>
      <c r="G1671" s="2"/>
    </row>
    <row r="1672" spans="5:7" ht="18" x14ac:dyDescent="0.25">
      <c r="E1672" s="2"/>
      <c r="F1672" s="2"/>
      <c r="G1672" s="2"/>
    </row>
    <row r="1673" spans="5:7" ht="18" x14ac:dyDescent="0.25">
      <c r="E1673" s="2"/>
      <c r="F1673" s="2"/>
      <c r="G1673" s="2"/>
    </row>
    <row r="1674" spans="5:7" ht="18" x14ac:dyDescent="0.25">
      <c r="E1674" s="2"/>
      <c r="F1674" s="2"/>
      <c r="G1674" s="2"/>
    </row>
    <row r="1675" spans="5:7" ht="18" x14ac:dyDescent="0.25">
      <c r="E1675" s="2"/>
      <c r="F1675" s="2"/>
      <c r="G1675" s="2"/>
    </row>
    <row r="1676" spans="5:7" ht="18" x14ac:dyDescent="0.25">
      <c r="E1676" s="2"/>
      <c r="F1676" s="2"/>
      <c r="G1676" s="2"/>
    </row>
    <row r="1677" spans="5:7" ht="18" x14ac:dyDescent="0.25">
      <c r="E1677" s="2"/>
      <c r="F1677" s="2"/>
      <c r="G1677" s="2"/>
    </row>
    <row r="1678" spans="5:7" ht="18" x14ac:dyDescent="0.25">
      <c r="E1678" s="2"/>
      <c r="F1678" s="2"/>
      <c r="G1678" s="2"/>
    </row>
    <row r="1679" spans="5:7" ht="18" x14ac:dyDescent="0.25">
      <c r="E1679" s="2"/>
      <c r="F1679" s="2"/>
      <c r="G1679" s="2"/>
    </row>
    <row r="1680" spans="5:7" ht="18" x14ac:dyDescent="0.25">
      <c r="E1680" s="2"/>
      <c r="F1680" s="2"/>
      <c r="G1680" s="2"/>
    </row>
    <row r="1681" spans="5:7" ht="18" x14ac:dyDescent="0.25">
      <c r="E1681" s="2"/>
      <c r="F1681" s="2"/>
      <c r="G1681" s="2"/>
    </row>
    <row r="1682" spans="5:7" ht="18" x14ac:dyDescent="0.25">
      <c r="E1682" s="2"/>
      <c r="F1682" s="2"/>
      <c r="G1682" s="2"/>
    </row>
    <row r="1683" spans="5:7" ht="18" x14ac:dyDescent="0.25">
      <c r="E1683" s="2"/>
      <c r="F1683" s="2"/>
      <c r="G1683" s="2"/>
    </row>
    <row r="1684" spans="5:7" ht="18" x14ac:dyDescent="0.25">
      <c r="E1684" s="2"/>
      <c r="F1684" s="2"/>
      <c r="G1684" s="2"/>
    </row>
    <row r="1685" spans="5:7" ht="18" x14ac:dyDescent="0.25">
      <c r="E1685" s="2"/>
      <c r="F1685" s="2"/>
      <c r="G1685" s="2"/>
    </row>
    <row r="1686" spans="5:7" ht="18" x14ac:dyDescent="0.25">
      <c r="E1686" s="2"/>
      <c r="F1686" s="2"/>
      <c r="G1686" s="2"/>
    </row>
    <row r="1687" spans="5:7" ht="18" x14ac:dyDescent="0.25">
      <c r="E1687" s="2"/>
      <c r="F1687" s="2"/>
      <c r="G1687" s="2"/>
    </row>
    <row r="1688" spans="5:7" ht="18" x14ac:dyDescent="0.25">
      <c r="E1688" s="2"/>
      <c r="F1688" s="2"/>
      <c r="G1688" s="2"/>
    </row>
    <row r="1689" spans="5:7" ht="18" x14ac:dyDescent="0.25">
      <c r="E1689" s="2"/>
      <c r="F1689" s="2"/>
      <c r="G1689" s="2"/>
    </row>
    <row r="1690" spans="5:7" ht="18" x14ac:dyDescent="0.25">
      <c r="E1690" s="2"/>
      <c r="F1690" s="2"/>
      <c r="G1690" s="2"/>
    </row>
    <row r="1691" spans="5:7" ht="18" x14ac:dyDescent="0.25">
      <c r="E1691" s="2"/>
      <c r="F1691" s="2"/>
      <c r="G1691" s="2"/>
    </row>
    <row r="1692" spans="5:7" ht="18" x14ac:dyDescent="0.25">
      <c r="E1692" s="2"/>
      <c r="F1692" s="2"/>
      <c r="G1692" s="2"/>
    </row>
    <row r="1693" spans="5:7" ht="18" x14ac:dyDescent="0.25">
      <c r="E1693" s="2"/>
      <c r="F1693" s="2"/>
      <c r="G1693" s="2"/>
    </row>
    <row r="1694" spans="5:7" ht="18" x14ac:dyDescent="0.25">
      <c r="E1694" s="2"/>
      <c r="F1694" s="2"/>
      <c r="G1694" s="2"/>
    </row>
    <row r="1695" spans="5:7" ht="18" x14ac:dyDescent="0.25">
      <c r="E1695" s="2"/>
      <c r="F1695" s="2"/>
      <c r="G1695" s="2"/>
    </row>
    <row r="1696" spans="5:7" ht="18" x14ac:dyDescent="0.25">
      <c r="E1696" s="2"/>
      <c r="F1696" s="2"/>
      <c r="G1696" s="2"/>
    </row>
    <row r="1697" spans="5:7" ht="18" x14ac:dyDescent="0.25">
      <c r="E1697" s="2"/>
      <c r="F1697" s="2"/>
      <c r="G1697" s="2"/>
    </row>
    <row r="1698" spans="5:7" ht="18" x14ac:dyDescent="0.25">
      <c r="E1698" s="2"/>
      <c r="F1698" s="2"/>
      <c r="G1698" s="2"/>
    </row>
    <row r="1699" spans="5:7" ht="18" x14ac:dyDescent="0.25">
      <c r="E1699" s="2"/>
      <c r="F1699" s="2"/>
      <c r="G1699" s="2"/>
    </row>
    <row r="1700" spans="5:7" ht="18" x14ac:dyDescent="0.25">
      <c r="E1700" s="2"/>
      <c r="F1700" s="2"/>
      <c r="G1700" s="2"/>
    </row>
    <row r="1701" spans="5:7" ht="18" x14ac:dyDescent="0.25">
      <c r="E1701" s="2"/>
      <c r="F1701" s="2"/>
      <c r="G1701" s="2"/>
    </row>
    <row r="1702" spans="5:7" ht="18" x14ac:dyDescent="0.25">
      <c r="E1702" s="2"/>
      <c r="F1702" s="2"/>
      <c r="G1702" s="2"/>
    </row>
    <row r="1703" spans="5:7" ht="18" x14ac:dyDescent="0.25">
      <c r="E1703" s="2"/>
      <c r="F1703" s="2"/>
      <c r="G1703" s="2"/>
    </row>
    <row r="1704" spans="5:7" ht="18" x14ac:dyDescent="0.25">
      <c r="E1704" s="2"/>
      <c r="F1704" s="2"/>
      <c r="G1704" s="2"/>
    </row>
    <row r="1705" spans="5:7" ht="18" x14ac:dyDescent="0.25">
      <c r="E1705" s="2"/>
      <c r="F1705" s="2"/>
      <c r="G1705" s="2"/>
    </row>
    <row r="1706" spans="5:7" ht="18" x14ac:dyDescent="0.25">
      <c r="E1706" s="2"/>
      <c r="F1706" s="2"/>
      <c r="G1706" s="2"/>
    </row>
    <row r="1707" spans="5:7" ht="18" x14ac:dyDescent="0.25">
      <c r="E1707" s="2"/>
      <c r="F1707" s="2"/>
      <c r="G1707" s="2"/>
    </row>
    <row r="1708" spans="5:7" ht="18" x14ac:dyDescent="0.25">
      <c r="E1708" s="2"/>
      <c r="F1708" s="2"/>
      <c r="G1708" s="2"/>
    </row>
    <row r="1709" spans="5:7" ht="18" x14ac:dyDescent="0.25">
      <c r="E1709" s="2"/>
      <c r="F1709" s="2"/>
      <c r="G1709" s="2"/>
    </row>
    <row r="1710" spans="5:7" ht="18" x14ac:dyDescent="0.25">
      <c r="E1710" s="2"/>
      <c r="F1710" s="2"/>
      <c r="G1710" s="2"/>
    </row>
    <row r="1711" spans="5:7" ht="18" x14ac:dyDescent="0.25">
      <c r="E1711" s="2"/>
      <c r="F1711" s="2"/>
      <c r="G1711" s="2"/>
    </row>
    <row r="1712" spans="5:7" ht="18" x14ac:dyDescent="0.25">
      <c r="E1712" s="2"/>
      <c r="F1712" s="2"/>
      <c r="G1712" s="2"/>
    </row>
    <row r="1713" spans="5:7" ht="18" x14ac:dyDescent="0.25">
      <c r="E1713" s="2"/>
      <c r="F1713" s="2"/>
      <c r="G1713" s="2"/>
    </row>
    <row r="1714" spans="5:7" ht="18" x14ac:dyDescent="0.25">
      <c r="E1714" s="2"/>
      <c r="F1714" s="2"/>
      <c r="G1714" s="2"/>
    </row>
    <row r="1715" spans="5:7" ht="18" x14ac:dyDescent="0.25">
      <c r="E1715" s="2"/>
      <c r="F1715" s="2"/>
      <c r="G1715" s="2"/>
    </row>
    <row r="1716" spans="5:7" ht="18" x14ac:dyDescent="0.25">
      <c r="E1716" s="2"/>
      <c r="F1716" s="2"/>
      <c r="G1716" s="2"/>
    </row>
    <row r="1717" spans="5:7" ht="18" x14ac:dyDescent="0.25">
      <c r="E1717" s="2"/>
      <c r="F1717" s="2"/>
      <c r="G1717" s="2"/>
    </row>
    <row r="1718" spans="5:7" ht="18" x14ac:dyDescent="0.25">
      <c r="E1718" s="2"/>
      <c r="F1718" s="2"/>
      <c r="G1718" s="2"/>
    </row>
    <row r="1719" spans="5:7" ht="18" x14ac:dyDescent="0.25">
      <c r="E1719" s="2"/>
      <c r="F1719" s="2"/>
      <c r="G1719" s="2"/>
    </row>
    <row r="1720" spans="5:7" ht="18" x14ac:dyDescent="0.25">
      <c r="E1720" s="2"/>
      <c r="F1720" s="2"/>
      <c r="G1720" s="2"/>
    </row>
    <row r="1721" spans="5:7" ht="18" x14ac:dyDescent="0.25">
      <c r="E1721" s="2"/>
      <c r="F1721" s="2"/>
      <c r="G1721" s="2"/>
    </row>
    <row r="1722" spans="5:7" ht="18" x14ac:dyDescent="0.25">
      <c r="E1722" s="2"/>
      <c r="F1722" s="2"/>
      <c r="G1722" s="2"/>
    </row>
    <row r="1723" spans="5:7" ht="18" x14ac:dyDescent="0.25">
      <c r="E1723" s="2"/>
      <c r="F1723" s="2"/>
      <c r="G1723" s="2"/>
    </row>
    <row r="1724" spans="5:7" ht="18" x14ac:dyDescent="0.25">
      <c r="E1724" s="2"/>
      <c r="F1724" s="2"/>
      <c r="G1724" s="2"/>
    </row>
    <row r="1725" spans="5:7" ht="18" x14ac:dyDescent="0.25">
      <c r="E1725" s="2"/>
      <c r="F1725" s="2"/>
      <c r="G1725" s="2"/>
    </row>
    <row r="1726" spans="5:7" ht="18" x14ac:dyDescent="0.25">
      <c r="E1726" s="2"/>
      <c r="F1726" s="2"/>
      <c r="G1726" s="2"/>
    </row>
    <row r="1727" spans="5:7" ht="18" x14ac:dyDescent="0.25">
      <c r="E1727" s="2"/>
      <c r="F1727" s="2"/>
      <c r="G1727" s="2"/>
    </row>
    <row r="1728" spans="5:7" ht="18" x14ac:dyDescent="0.25">
      <c r="E1728" s="2"/>
      <c r="F1728" s="2"/>
      <c r="G1728" s="2"/>
    </row>
    <row r="1729" spans="5:7" ht="18" x14ac:dyDescent="0.25">
      <c r="E1729" s="2"/>
      <c r="F1729" s="2"/>
      <c r="G1729" s="2"/>
    </row>
    <row r="1730" spans="5:7" ht="18" x14ac:dyDescent="0.25">
      <c r="E1730" s="2"/>
      <c r="F1730" s="2"/>
      <c r="G1730" s="2"/>
    </row>
    <row r="1731" spans="5:7" ht="18" x14ac:dyDescent="0.25">
      <c r="E1731" s="2"/>
      <c r="F1731" s="2"/>
      <c r="G1731" s="2"/>
    </row>
    <row r="1732" spans="5:7" ht="18" x14ac:dyDescent="0.25">
      <c r="E1732" s="2"/>
      <c r="F1732" s="2"/>
      <c r="G1732" s="2"/>
    </row>
    <row r="1733" spans="5:7" ht="18" x14ac:dyDescent="0.25">
      <c r="E1733" s="2"/>
      <c r="F1733" s="2"/>
      <c r="G1733" s="2"/>
    </row>
    <row r="1734" spans="5:7" ht="18" x14ac:dyDescent="0.25">
      <c r="E1734" s="2"/>
      <c r="F1734" s="2"/>
      <c r="G1734" s="2"/>
    </row>
    <row r="1735" spans="5:7" ht="18" x14ac:dyDescent="0.25">
      <c r="E1735" s="2"/>
      <c r="F1735" s="2"/>
      <c r="G1735" s="2"/>
    </row>
    <row r="1736" spans="5:7" ht="18" x14ac:dyDescent="0.25">
      <c r="E1736" s="2"/>
      <c r="F1736" s="2"/>
      <c r="G1736" s="2"/>
    </row>
    <row r="1737" spans="5:7" ht="18" x14ac:dyDescent="0.25">
      <c r="E1737" s="2"/>
      <c r="F1737" s="2"/>
      <c r="G1737" s="2"/>
    </row>
    <row r="1738" spans="5:7" ht="18" x14ac:dyDescent="0.25">
      <c r="E1738" s="2"/>
      <c r="F1738" s="2"/>
      <c r="G1738" s="2"/>
    </row>
    <row r="1739" spans="5:7" ht="18" x14ac:dyDescent="0.25">
      <c r="E1739" s="2"/>
      <c r="F1739" s="2"/>
      <c r="G1739" s="2"/>
    </row>
    <row r="1740" spans="5:7" ht="18" x14ac:dyDescent="0.25">
      <c r="E1740" s="2"/>
      <c r="F1740" s="2"/>
      <c r="G1740" s="2"/>
    </row>
    <row r="1741" spans="5:7" ht="18" x14ac:dyDescent="0.25">
      <c r="E1741" s="2"/>
      <c r="F1741" s="2"/>
      <c r="G1741" s="2"/>
    </row>
    <row r="1742" spans="5:7" ht="18" x14ac:dyDescent="0.25">
      <c r="E1742" s="2"/>
      <c r="F1742" s="2"/>
      <c r="G1742" s="2"/>
    </row>
    <row r="1743" spans="5:7" ht="18" x14ac:dyDescent="0.25">
      <c r="E1743" s="2"/>
      <c r="F1743" s="2"/>
      <c r="G1743" s="2"/>
    </row>
    <row r="1744" spans="5:7" ht="18" x14ac:dyDescent="0.25">
      <c r="E1744" s="2"/>
      <c r="F1744" s="2"/>
      <c r="G1744" s="2"/>
    </row>
    <row r="1745" spans="5:7" ht="18" x14ac:dyDescent="0.25">
      <c r="E1745" s="2"/>
      <c r="F1745" s="2"/>
      <c r="G1745" s="2"/>
    </row>
    <row r="1746" spans="5:7" ht="18" x14ac:dyDescent="0.25">
      <c r="E1746" s="2"/>
      <c r="F1746" s="2"/>
      <c r="G1746" s="2"/>
    </row>
    <row r="1747" spans="5:7" ht="18" x14ac:dyDescent="0.25">
      <c r="E1747" s="2"/>
      <c r="F1747" s="2"/>
      <c r="G1747" s="2"/>
    </row>
    <row r="1748" spans="5:7" ht="18" x14ac:dyDescent="0.25">
      <c r="E1748" s="2"/>
      <c r="F1748" s="2"/>
      <c r="G1748" s="2"/>
    </row>
    <row r="1749" spans="5:7" ht="18" x14ac:dyDescent="0.25">
      <c r="E1749" s="2"/>
      <c r="F1749" s="2"/>
      <c r="G1749" s="2"/>
    </row>
  </sheetData>
  <mergeCells count="16">
    <mergeCell ref="A8:A9"/>
    <mergeCell ref="D8:D9"/>
    <mergeCell ref="E8:G8"/>
    <mergeCell ref="H8:H9"/>
    <mergeCell ref="I8:I9"/>
    <mergeCell ref="Z8:Z9"/>
    <mergeCell ref="B5:N5"/>
    <mergeCell ref="B6:N6"/>
    <mergeCell ref="R6:V6"/>
    <mergeCell ref="W6:AA6"/>
    <mergeCell ref="B7:N7"/>
    <mergeCell ref="K8:U8"/>
    <mergeCell ref="V8:V9"/>
    <mergeCell ref="W8:W9"/>
    <mergeCell ref="X8:X9"/>
    <mergeCell ref="Y8:Y9"/>
  </mergeCells>
  <pageMargins left="0.15748031496062992" right="0" top="0.15748031496062992" bottom="0.15748031496062992" header="0.15748031496062992" footer="0.15748031496062992"/>
  <pageSetup paperSize="9" scale="39" fitToHeight="17" orientation="landscape" r:id="rId1"/>
  <headerFooter alignWithMargins="0"/>
  <rowBreaks count="1" manualBreakCount="1">
    <brk id="63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748"/>
  <sheetViews>
    <sheetView tabSelected="1" view="pageBreakPreview" topLeftCell="E1" zoomScale="50" zoomScaleNormal="60" zoomScaleSheetLayoutView="50" workbookViewId="0">
      <pane ySplit="9" topLeftCell="A10" activePane="bottomLeft" state="frozen"/>
      <selection pane="bottomLeft" activeCell="W12" sqref="W12"/>
    </sheetView>
  </sheetViews>
  <sheetFormatPr defaultRowHeight="23.25" x14ac:dyDescent="0.35"/>
  <cols>
    <col min="1" max="1" width="8.7109375" style="366" customWidth="1"/>
    <col min="2" max="2" width="15.5703125" style="366" customWidth="1"/>
    <col min="3" max="3" width="37.28515625" customWidth="1"/>
    <col min="4" max="4" width="113.7109375" customWidth="1"/>
    <col min="5" max="7" width="28" customWidth="1"/>
    <col min="8" max="8" width="28.5703125" customWidth="1"/>
    <col min="9" max="9" width="29.28515625" hidden="1" customWidth="1"/>
    <col min="10" max="10" width="23" style="291" hidden="1" customWidth="1"/>
    <col min="11" max="12" width="18.42578125" style="291" hidden="1" customWidth="1"/>
    <col min="13" max="13" width="21" style="291" hidden="1" customWidth="1"/>
    <col min="14" max="14" width="23" style="291" hidden="1" customWidth="1"/>
    <col min="15" max="21" width="18.42578125" style="291" hidden="1" customWidth="1"/>
    <col min="22" max="22" width="25" hidden="1" customWidth="1"/>
    <col min="23" max="23" width="26.7109375" customWidth="1"/>
    <col min="24" max="24" width="27.7109375" customWidth="1"/>
    <col min="25" max="25" width="17.5703125" customWidth="1"/>
    <col min="26" max="26" width="16" customWidth="1"/>
  </cols>
  <sheetData>
    <row r="1" spans="1:38" ht="9" customHeight="1" x14ac:dyDescent="0.35">
      <c r="D1" s="2"/>
      <c r="E1" s="7"/>
      <c r="F1" s="89"/>
      <c r="G1" s="89"/>
    </row>
    <row r="2" spans="1:38" ht="0.75" customHeight="1" x14ac:dyDescent="0.35">
      <c r="D2" s="33"/>
      <c r="E2" s="89"/>
      <c r="F2" s="89"/>
      <c r="G2" s="89"/>
    </row>
    <row r="3" spans="1:38" ht="6.75" hidden="1" customHeight="1" x14ac:dyDescent="0.35">
      <c r="C3" t="s">
        <v>1</v>
      </c>
      <c r="D3" s="2"/>
      <c r="E3" s="89"/>
      <c r="F3" s="89"/>
      <c r="G3" s="89"/>
      <c r="H3" s="7"/>
      <c r="I3" s="7"/>
    </row>
    <row r="4" spans="1:38" x14ac:dyDescent="0.35">
      <c r="A4" s="367"/>
      <c r="B4" s="367"/>
      <c r="C4" s="219"/>
      <c r="D4" s="219"/>
      <c r="E4" s="219"/>
      <c r="F4" s="219"/>
      <c r="G4" s="219"/>
      <c r="H4" s="219"/>
      <c r="I4" s="79"/>
      <c r="J4" s="292"/>
      <c r="K4" s="293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18"/>
      <c r="W4" s="218"/>
      <c r="X4" s="218"/>
      <c r="Y4" s="218"/>
      <c r="Z4" s="218"/>
      <c r="AA4" s="218"/>
    </row>
    <row r="5" spans="1:38" ht="42.75" customHeight="1" x14ac:dyDescent="0.35">
      <c r="A5" s="367"/>
      <c r="B5" s="521" t="s">
        <v>151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294"/>
      <c r="P5" s="294"/>
      <c r="Q5" s="294"/>
      <c r="R5" s="294"/>
      <c r="S5" s="294"/>
      <c r="T5" s="294"/>
      <c r="U5" s="294"/>
      <c r="V5" s="218"/>
      <c r="W5" s="218"/>
      <c r="X5" s="218"/>
      <c r="Y5" s="218"/>
      <c r="Z5" s="218"/>
      <c r="AA5" s="218"/>
    </row>
    <row r="6" spans="1:38" ht="30.75" customHeight="1" x14ac:dyDescent="0.35">
      <c r="A6" s="367"/>
      <c r="B6" s="522" t="s">
        <v>68</v>
      </c>
      <c r="C6" s="522"/>
      <c r="D6" s="522"/>
      <c r="E6" s="522"/>
      <c r="F6" s="522"/>
      <c r="G6" s="522"/>
      <c r="H6" s="522"/>
      <c r="I6" s="522"/>
      <c r="J6" s="522"/>
      <c r="K6" s="522"/>
      <c r="L6" s="522"/>
      <c r="M6" s="522"/>
      <c r="N6" s="522"/>
      <c r="O6" s="294"/>
      <c r="P6" s="294"/>
      <c r="Q6" s="294"/>
      <c r="R6" s="542"/>
      <c r="S6" s="542"/>
      <c r="T6" s="542"/>
      <c r="U6" s="542"/>
      <c r="V6" s="542"/>
      <c r="W6" s="551" t="s">
        <v>194</v>
      </c>
      <c r="X6" s="551"/>
      <c r="Y6" s="551"/>
      <c r="Z6" s="551"/>
      <c r="AA6" s="551"/>
    </row>
    <row r="7" spans="1:38" ht="39.75" customHeight="1" x14ac:dyDescent="0.35">
      <c r="A7" s="368"/>
      <c r="B7" s="543" t="s">
        <v>67</v>
      </c>
      <c r="C7" s="543"/>
      <c r="D7" s="543"/>
      <c r="E7" s="543"/>
      <c r="F7" s="543"/>
      <c r="G7" s="543"/>
      <c r="H7" s="543"/>
      <c r="I7" s="363"/>
      <c r="J7" s="421"/>
      <c r="K7" s="421"/>
      <c r="L7" s="421"/>
      <c r="M7" s="421"/>
      <c r="N7" s="421"/>
      <c r="O7" s="295"/>
      <c r="P7" s="295"/>
      <c r="Q7" s="295"/>
      <c r="R7" s="295"/>
      <c r="S7" s="295"/>
      <c r="T7" s="295"/>
      <c r="U7" s="295"/>
      <c r="V7" s="220" t="s">
        <v>3</v>
      </c>
      <c r="W7" s="220"/>
      <c r="X7" s="220"/>
      <c r="Y7" s="218"/>
      <c r="Z7" s="218"/>
      <c r="AA7" s="218"/>
    </row>
    <row r="8" spans="1:38" ht="51.75" customHeight="1" x14ac:dyDescent="0.2">
      <c r="A8" s="540" t="s">
        <v>2</v>
      </c>
      <c r="B8" s="385" t="s">
        <v>1</v>
      </c>
      <c r="C8" s="221" t="s">
        <v>33</v>
      </c>
      <c r="D8" s="532" t="s">
        <v>69</v>
      </c>
      <c r="E8" s="533" t="s">
        <v>122</v>
      </c>
      <c r="F8" s="534"/>
      <c r="G8" s="535"/>
      <c r="H8" s="536" t="s">
        <v>34</v>
      </c>
      <c r="I8" s="538" t="s">
        <v>196</v>
      </c>
      <c r="J8" s="525" t="s">
        <v>201</v>
      </c>
      <c r="K8" s="526"/>
      <c r="L8" s="526"/>
      <c r="M8" s="526"/>
      <c r="N8" s="526"/>
      <c r="O8" s="526"/>
      <c r="P8" s="526"/>
      <c r="Q8" s="526"/>
      <c r="R8" s="526"/>
      <c r="S8" s="526"/>
      <c r="T8" s="526"/>
      <c r="U8" s="527"/>
      <c r="V8" s="519" t="s">
        <v>197</v>
      </c>
      <c r="W8" s="549" t="s">
        <v>200</v>
      </c>
      <c r="X8" s="547" t="s">
        <v>4</v>
      </c>
      <c r="Y8" s="519" t="s">
        <v>143</v>
      </c>
      <c r="Z8" s="519" t="s">
        <v>144</v>
      </c>
      <c r="AA8" s="223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83.75" customHeight="1" x14ac:dyDescent="0.35">
      <c r="A9" s="541"/>
      <c r="B9" s="386"/>
      <c r="C9" s="225" t="s">
        <v>32</v>
      </c>
      <c r="D9" s="532"/>
      <c r="E9" s="226" t="s">
        <v>121</v>
      </c>
      <c r="F9" s="226" t="s">
        <v>123</v>
      </c>
      <c r="G9" s="227" t="s">
        <v>120</v>
      </c>
      <c r="H9" s="537"/>
      <c r="I9" s="539"/>
      <c r="J9" s="422">
        <v>46176</v>
      </c>
      <c r="K9" s="422">
        <v>46181</v>
      </c>
      <c r="L9" s="422">
        <v>46182</v>
      </c>
      <c r="M9" s="422">
        <v>46183</v>
      </c>
      <c r="N9" s="422">
        <v>46185</v>
      </c>
      <c r="O9" s="422">
        <v>46192</v>
      </c>
      <c r="P9" s="422">
        <v>46197</v>
      </c>
      <c r="Q9" s="423"/>
      <c r="R9" s="423"/>
      <c r="S9" s="423"/>
      <c r="T9" s="423"/>
      <c r="U9" s="423"/>
      <c r="V9" s="520"/>
      <c r="W9" s="550"/>
      <c r="X9" s="548"/>
      <c r="Y9" s="520"/>
      <c r="Z9" s="520"/>
      <c r="AA9" s="223"/>
      <c r="AB9" s="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50.25" customHeight="1" x14ac:dyDescent="0.35">
      <c r="A10" s="369"/>
      <c r="B10" s="387" t="s">
        <v>10</v>
      </c>
      <c r="C10" s="122" t="s">
        <v>53</v>
      </c>
      <c r="D10" s="231"/>
      <c r="E10" s="123">
        <f>E11</f>
        <v>0</v>
      </c>
      <c r="F10" s="123">
        <f t="shared" ref="F10:Z10" si="0">F11</f>
        <v>0</v>
      </c>
      <c r="G10" s="123">
        <f t="shared" si="0"/>
        <v>3150000</v>
      </c>
      <c r="H10" s="123">
        <f t="shared" si="0"/>
        <v>0</v>
      </c>
      <c r="I10" s="123">
        <f t="shared" si="0"/>
        <v>0</v>
      </c>
      <c r="J10" s="296">
        <f t="shared" si="0"/>
        <v>0</v>
      </c>
      <c r="K10" s="296">
        <f t="shared" si="0"/>
        <v>0</v>
      </c>
      <c r="L10" s="296">
        <f t="shared" si="0"/>
        <v>0</v>
      </c>
      <c r="M10" s="296">
        <f t="shared" si="0"/>
        <v>0</v>
      </c>
      <c r="N10" s="296">
        <f t="shared" si="0"/>
        <v>0</v>
      </c>
      <c r="O10" s="296">
        <f t="shared" si="0"/>
        <v>0</v>
      </c>
      <c r="P10" s="296">
        <f t="shared" si="0"/>
        <v>0</v>
      </c>
      <c r="Q10" s="296">
        <f t="shared" si="0"/>
        <v>0</v>
      </c>
      <c r="R10" s="296">
        <f t="shared" si="0"/>
        <v>0</v>
      </c>
      <c r="S10" s="296">
        <f t="shared" si="0"/>
        <v>0</v>
      </c>
      <c r="T10" s="296">
        <f t="shared" si="0"/>
        <v>0</v>
      </c>
      <c r="U10" s="296">
        <f t="shared" si="0"/>
        <v>0</v>
      </c>
      <c r="V10" s="123">
        <f t="shared" si="0"/>
        <v>0</v>
      </c>
      <c r="W10" s="123">
        <f t="shared" si="0"/>
        <v>0</v>
      </c>
      <c r="X10" s="123">
        <f t="shared" si="0"/>
        <v>3150000</v>
      </c>
      <c r="Y10" s="123">
        <f t="shared" si="0"/>
        <v>0</v>
      </c>
      <c r="Z10" s="123">
        <f t="shared" si="0"/>
        <v>0</v>
      </c>
      <c r="AA10" s="223"/>
      <c r="AB10" s="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12.5" customHeight="1" x14ac:dyDescent="0.35">
      <c r="A11" s="370"/>
      <c r="B11" s="388" t="s">
        <v>116</v>
      </c>
      <c r="C11" s="49" t="s">
        <v>114</v>
      </c>
      <c r="D11" s="171"/>
      <c r="E11" s="50">
        <f>SUM(E12)</f>
        <v>0</v>
      </c>
      <c r="F11" s="50">
        <f t="shared" ref="F11:Z11" si="1">SUM(F12)</f>
        <v>0</v>
      </c>
      <c r="G11" s="50">
        <f t="shared" si="1"/>
        <v>3150000</v>
      </c>
      <c r="H11" s="50">
        <f t="shared" si="1"/>
        <v>0</v>
      </c>
      <c r="I11" s="50">
        <f t="shared" si="1"/>
        <v>0</v>
      </c>
      <c r="J11" s="297">
        <f t="shared" si="1"/>
        <v>0</v>
      </c>
      <c r="K11" s="297">
        <f t="shared" si="1"/>
        <v>0</v>
      </c>
      <c r="L11" s="297">
        <f t="shared" si="1"/>
        <v>0</v>
      </c>
      <c r="M11" s="297">
        <f t="shared" si="1"/>
        <v>0</v>
      </c>
      <c r="N11" s="297">
        <f t="shared" si="1"/>
        <v>0</v>
      </c>
      <c r="O11" s="297">
        <f t="shared" si="1"/>
        <v>0</v>
      </c>
      <c r="P11" s="297">
        <f t="shared" si="1"/>
        <v>0</v>
      </c>
      <c r="Q11" s="297">
        <f t="shared" si="1"/>
        <v>0</v>
      </c>
      <c r="R11" s="297">
        <f t="shared" si="1"/>
        <v>0</v>
      </c>
      <c r="S11" s="297">
        <f t="shared" si="1"/>
        <v>0</v>
      </c>
      <c r="T11" s="297">
        <f t="shared" si="1"/>
        <v>0</v>
      </c>
      <c r="U11" s="297">
        <f t="shared" si="1"/>
        <v>0</v>
      </c>
      <c r="V11" s="50">
        <f t="shared" si="1"/>
        <v>0</v>
      </c>
      <c r="W11" s="50">
        <f t="shared" si="1"/>
        <v>0</v>
      </c>
      <c r="X11" s="50">
        <f t="shared" si="1"/>
        <v>3150000</v>
      </c>
      <c r="Y11" s="50">
        <f t="shared" si="1"/>
        <v>0</v>
      </c>
      <c r="Z11" s="50">
        <f t="shared" si="1"/>
        <v>0</v>
      </c>
      <c r="AA11" s="235"/>
      <c r="AB11" s="36"/>
      <c r="AC11" s="36"/>
      <c r="AD11" s="36"/>
      <c r="AE11" s="36"/>
      <c r="AF11" s="36"/>
      <c r="AG11" s="16"/>
      <c r="AH11" s="16"/>
      <c r="AI11" s="16"/>
      <c r="AJ11" s="16"/>
      <c r="AK11" s="16"/>
      <c r="AL11" s="16"/>
    </row>
    <row r="12" spans="1:38" ht="82.5" customHeight="1" x14ac:dyDescent="0.35">
      <c r="A12" s="371">
        <v>1</v>
      </c>
      <c r="B12" s="389" t="s">
        <v>20</v>
      </c>
      <c r="C12" s="39" t="s">
        <v>21</v>
      </c>
      <c r="D12" s="170" t="s">
        <v>167</v>
      </c>
      <c r="E12" s="60"/>
      <c r="F12" s="60"/>
      <c r="G12" s="60">
        <v>3150000</v>
      </c>
      <c r="H12" s="70">
        <f>I12+V12</f>
        <v>0</v>
      </c>
      <c r="I12" s="365">
        <f>травень!H12</f>
        <v>0</v>
      </c>
      <c r="J12" s="262"/>
      <c r="K12" s="298"/>
      <c r="L12" s="277"/>
      <c r="M12" s="277"/>
      <c r="N12" s="277"/>
      <c r="O12" s="277"/>
      <c r="P12" s="277"/>
      <c r="Q12" s="277"/>
      <c r="R12" s="277"/>
      <c r="S12" s="277"/>
      <c r="T12" s="299"/>
      <c r="U12" s="299"/>
      <c r="V12" s="68">
        <f>SUM(J12:U12)</f>
        <v>0</v>
      </c>
      <c r="W12" s="70"/>
      <c r="X12" s="65">
        <f>G12-H12</f>
        <v>3150000</v>
      </c>
      <c r="Y12" s="232"/>
      <c r="Z12" s="232">
        <f>W12*100/G12</f>
        <v>0</v>
      </c>
      <c r="AA12" s="235"/>
      <c r="AB12" s="36"/>
      <c r="AC12" s="36"/>
      <c r="AD12" s="36"/>
      <c r="AE12" s="36"/>
      <c r="AF12" s="36"/>
      <c r="AG12" s="16"/>
      <c r="AH12" s="16"/>
      <c r="AI12" s="16"/>
      <c r="AJ12" s="16"/>
      <c r="AK12" s="16"/>
      <c r="AL12" s="16"/>
    </row>
    <row r="13" spans="1:38" ht="39" customHeight="1" x14ac:dyDescent="0.35">
      <c r="A13" s="372"/>
      <c r="B13" s="390"/>
      <c r="C13" s="56"/>
      <c r="D13" s="57" t="s">
        <v>7</v>
      </c>
      <c r="E13" s="62">
        <f t="shared" ref="E13:X13" si="2">E10</f>
        <v>0</v>
      </c>
      <c r="F13" s="62">
        <f t="shared" si="2"/>
        <v>0</v>
      </c>
      <c r="G13" s="62">
        <f t="shared" si="2"/>
        <v>3150000</v>
      </c>
      <c r="H13" s="62">
        <f t="shared" si="2"/>
        <v>0</v>
      </c>
      <c r="I13" s="62">
        <f t="shared" si="2"/>
        <v>0</v>
      </c>
      <c r="J13" s="300">
        <f t="shared" si="2"/>
        <v>0</v>
      </c>
      <c r="K13" s="300">
        <f t="shared" si="2"/>
        <v>0</v>
      </c>
      <c r="L13" s="300">
        <f t="shared" si="2"/>
        <v>0</v>
      </c>
      <c r="M13" s="300">
        <f t="shared" si="2"/>
        <v>0</v>
      </c>
      <c r="N13" s="300">
        <f t="shared" si="2"/>
        <v>0</v>
      </c>
      <c r="O13" s="300">
        <f t="shared" si="2"/>
        <v>0</v>
      </c>
      <c r="P13" s="300">
        <f t="shared" si="2"/>
        <v>0</v>
      </c>
      <c r="Q13" s="300">
        <f t="shared" si="2"/>
        <v>0</v>
      </c>
      <c r="R13" s="300">
        <f t="shared" si="2"/>
        <v>0</v>
      </c>
      <c r="S13" s="300">
        <f t="shared" si="2"/>
        <v>0</v>
      </c>
      <c r="T13" s="300">
        <f t="shared" si="2"/>
        <v>0</v>
      </c>
      <c r="U13" s="300">
        <f t="shared" si="2"/>
        <v>0</v>
      </c>
      <c r="V13" s="62">
        <f t="shared" si="2"/>
        <v>0</v>
      </c>
      <c r="W13" s="62">
        <f t="shared" si="2"/>
        <v>0</v>
      </c>
      <c r="X13" s="62">
        <f t="shared" si="2"/>
        <v>3150000</v>
      </c>
      <c r="Y13" s="432"/>
      <c r="Z13" s="432">
        <f t="shared" ref="Z13" si="3">W13*100/G13</f>
        <v>0</v>
      </c>
      <c r="AA13" s="235"/>
      <c r="AB13" s="36"/>
      <c r="AC13" s="36"/>
      <c r="AD13" s="36"/>
      <c r="AE13" s="36"/>
      <c r="AF13" s="36"/>
      <c r="AG13" s="16"/>
      <c r="AH13" s="16"/>
      <c r="AI13" s="16"/>
      <c r="AJ13" s="16"/>
      <c r="AK13" s="16"/>
      <c r="AL13" s="16"/>
    </row>
    <row r="14" spans="1:38" ht="48.75" customHeight="1" x14ac:dyDescent="0.35">
      <c r="A14" s="373"/>
      <c r="B14" s="391" t="s">
        <v>11</v>
      </c>
      <c r="C14" s="77" t="s">
        <v>35</v>
      </c>
      <c r="D14" s="53"/>
      <c r="E14" s="63">
        <f>E15+E18+E20+E23+E25+E27+E29+E33+E36</f>
        <v>21850200</v>
      </c>
      <c r="F14" s="63">
        <f t="shared" ref="F14:Z14" si="4">F15+F18+F20+F23+F25+F27+F29+F33+F36</f>
        <v>6550000</v>
      </c>
      <c r="G14" s="63">
        <f t="shared" si="4"/>
        <v>5550000</v>
      </c>
      <c r="H14" s="63">
        <f t="shared" si="4"/>
        <v>3888842.2699999996</v>
      </c>
      <c r="I14" s="63">
        <f t="shared" si="4"/>
        <v>2587288.5299999998</v>
      </c>
      <c r="J14" s="301">
        <f t="shared" si="4"/>
        <v>1039990</v>
      </c>
      <c r="K14" s="301">
        <f t="shared" si="4"/>
        <v>0</v>
      </c>
      <c r="L14" s="301">
        <f t="shared" si="4"/>
        <v>0</v>
      </c>
      <c r="M14" s="301">
        <f t="shared" si="4"/>
        <v>0</v>
      </c>
      <c r="N14" s="301">
        <f t="shared" si="4"/>
        <v>143000</v>
      </c>
      <c r="O14" s="301">
        <f t="shared" si="4"/>
        <v>89756</v>
      </c>
      <c r="P14" s="301">
        <f t="shared" si="4"/>
        <v>28807.74</v>
      </c>
      <c r="Q14" s="301">
        <f t="shared" si="4"/>
        <v>0</v>
      </c>
      <c r="R14" s="301">
        <f t="shared" si="4"/>
        <v>0</v>
      </c>
      <c r="S14" s="301">
        <f t="shared" si="4"/>
        <v>0</v>
      </c>
      <c r="T14" s="301">
        <f t="shared" si="4"/>
        <v>0</v>
      </c>
      <c r="U14" s="301">
        <f t="shared" si="4"/>
        <v>0</v>
      </c>
      <c r="V14" s="63">
        <f t="shared" si="4"/>
        <v>1301553.74</v>
      </c>
      <c r="W14" s="63">
        <f t="shared" si="4"/>
        <v>3888842.2699999996</v>
      </c>
      <c r="X14" s="63">
        <f t="shared" si="4"/>
        <v>24511357.73</v>
      </c>
      <c r="Y14" s="425">
        <f>W14*100/E14</f>
        <v>17.797742217462538</v>
      </c>
      <c r="Z14" s="63" t="e">
        <f t="shared" si="4"/>
        <v>#DIV/0!</v>
      </c>
      <c r="AA14" s="235"/>
      <c r="AB14" s="36"/>
      <c r="AC14" s="36"/>
      <c r="AD14" s="36"/>
      <c r="AE14" s="36"/>
      <c r="AF14" s="36"/>
      <c r="AG14" s="16"/>
      <c r="AH14" s="16"/>
      <c r="AI14" s="16"/>
      <c r="AJ14" s="16"/>
      <c r="AK14" s="16"/>
      <c r="AL14" s="16"/>
    </row>
    <row r="15" spans="1:38" ht="79.5" customHeight="1" x14ac:dyDescent="0.35">
      <c r="A15" s="370"/>
      <c r="B15" s="392" t="s">
        <v>57</v>
      </c>
      <c r="C15" s="91" t="s">
        <v>58</v>
      </c>
      <c r="D15" s="118"/>
      <c r="E15" s="67">
        <f>SUM(E16:E17)</f>
        <v>1974000</v>
      </c>
      <c r="F15" s="67">
        <f t="shared" ref="F15:Z15" si="5">SUM(F16:F17)</f>
        <v>0</v>
      </c>
      <c r="G15" s="67">
        <f t="shared" si="5"/>
        <v>0</v>
      </c>
      <c r="H15" s="67">
        <f t="shared" si="5"/>
        <v>155941.56</v>
      </c>
      <c r="I15" s="67">
        <f t="shared" si="5"/>
        <v>155941.56</v>
      </c>
      <c r="J15" s="302">
        <f t="shared" si="5"/>
        <v>0</v>
      </c>
      <c r="K15" s="302">
        <f t="shared" si="5"/>
        <v>0</v>
      </c>
      <c r="L15" s="302">
        <f t="shared" si="5"/>
        <v>0</v>
      </c>
      <c r="M15" s="302">
        <f t="shared" si="5"/>
        <v>0</v>
      </c>
      <c r="N15" s="302">
        <f t="shared" si="5"/>
        <v>0</v>
      </c>
      <c r="O15" s="302">
        <f t="shared" si="5"/>
        <v>0</v>
      </c>
      <c r="P15" s="302">
        <f t="shared" si="5"/>
        <v>0</v>
      </c>
      <c r="Q15" s="302">
        <f t="shared" si="5"/>
        <v>0</v>
      </c>
      <c r="R15" s="302">
        <f t="shared" si="5"/>
        <v>0</v>
      </c>
      <c r="S15" s="302">
        <f t="shared" si="5"/>
        <v>0</v>
      </c>
      <c r="T15" s="302">
        <f t="shared" si="5"/>
        <v>0</v>
      </c>
      <c r="U15" s="302">
        <f t="shared" si="5"/>
        <v>0</v>
      </c>
      <c r="V15" s="67">
        <f t="shared" si="5"/>
        <v>0</v>
      </c>
      <c r="W15" s="67">
        <f>SUM(W16:W17)</f>
        <v>155941.56</v>
      </c>
      <c r="X15" s="67">
        <f t="shared" si="5"/>
        <v>1818058.44</v>
      </c>
      <c r="Y15" s="69">
        <f t="shared" ref="Y15:Y81" si="6">W15*100/E15</f>
        <v>7.8997750759878418</v>
      </c>
      <c r="Z15" s="67">
        <f t="shared" si="5"/>
        <v>0</v>
      </c>
      <c r="AA15" s="235"/>
      <c r="AB15" s="36"/>
      <c r="AC15" s="36"/>
      <c r="AD15" s="36"/>
      <c r="AE15" s="36"/>
      <c r="AF15" s="36"/>
      <c r="AG15" s="16"/>
      <c r="AH15" s="16"/>
      <c r="AI15" s="16"/>
      <c r="AJ15" s="16"/>
      <c r="AK15" s="16"/>
      <c r="AL15" s="16"/>
    </row>
    <row r="16" spans="1:38" ht="95.25" customHeight="1" x14ac:dyDescent="0.35">
      <c r="A16" s="374">
        <v>2</v>
      </c>
      <c r="B16" s="393" t="s">
        <v>6</v>
      </c>
      <c r="C16" s="147" t="s">
        <v>18</v>
      </c>
      <c r="D16" s="78" t="s">
        <v>131</v>
      </c>
      <c r="E16" s="70">
        <v>1738000</v>
      </c>
      <c r="F16" s="70"/>
      <c r="G16" s="70"/>
      <c r="H16" s="70">
        <f t="shared" ref="H16:H77" si="7">I16+V16</f>
        <v>0</v>
      </c>
      <c r="I16" s="365">
        <f>травень!H16</f>
        <v>0</v>
      </c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70">
        <f>SUM(J16:U16)</f>
        <v>0</v>
      </c>
      <c r="W16" s="71"/>
      <c r="X16" s="70">
        <f>(E16+F16)-H16</f>
        <v>1738000</v>
      </c>
      <c r="Y16" s="70">
        <f t="shared" si="6"/>
        <v>0</v>
      </c>
      <c r="Z16" s="235"/>
      <c r="AA16" s="235"/>
      <c r="AB16" s="36"/>
      <c r="AC16" s="36"/>
      <c r="AD16" s="36"/>
      <c r="AE16" s="36"/>
      <c r="AF16" s="36"/>
      <c r="AG16" s="16"/>
      <c r="AH16" s="16"/>
      <c r="AI16" s="16"/>
      <c r="AJ16" s="16"/>
      <c r="AK16" s="16"/>
      <c r="AL16" s="16"/>
    </row>
    <row r="17" spans="1:38" ht="100.5" customHeight="1" x14ac:dyDescent="0.35">
      <c r="A17" s="374">
        <v>3</v>
      </c>
      <c r="B17" s="393" t="s">
        <v>5</v>
      </c>
      <c r="C17" s="147" t="s">
        <v>0</v>
      </c>
      <c r="D17" s="78" t="s">
        <v>70</v>
      </c>
      <c r="E17" s="70">
        <v>236000</v>
      </c>
      <c r="F17" s="70"/>
      <c r="G17" s="70"/>
      <c r="H17" s="70">
        <f t="shared" si="7"/>
        <v>155941.56</v>
      </c>
      <c r="I17" s="365">
        <f>травень!H17</f>
        <v>155941.56</v>
      </c>
      <c r="J17" s="277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70">
        <f>SUM(J17:U17)</f>
        <v>0</v>
      </c>
      <c r="W17" s="70">
        <f>153637+2304.56</f>
        <v>155941.56</v>
      </c>
      <c r="X17" s="70">
        <f t="shared" ref="X17:X81" si="8">(E17+F17)-H17</f>
        <v>80058.44</v>
      </c>
      <c r="Y17" s="70">
        <f t="shared" si="6"/>
        <v>66.076932203389831</v>
      </c>
      <c r="Z17" s="235"/>
      <c r="AA17" s="235"/>
      <c r="AB17" s="36"/>
      <c r="AC17" s="36"/>
      <c r="AD17" s="36"/>
      <c r="AE17" s="36"/>
      <c r="AF17" s="36"/>
      <c r="AG17" s="16"/>
      <c r="AH17" s="16"/>
      <c r="AI17" s="16"/>
      <c r="AJ17" s="16"/>
      <c r="AK17" s="16"/>
      <c r="AL17" s="16"/>
    </row>
    <row r="18" spans="1:38" s="477" customFormat="1" ht="75" customHeight="1" x14ac:dyDescent="0.2">
      <c r="A18" s="473"/>
      <c r="B18" s="474" t="s">
        <v>140</v>
      </c>
      <c r="C18" s="157" t="s">
        <v>139</v>
      </c>
      <c r="D18" s="188"/>
      <c r="E18" s="67">
        <f>SUM(E19)</f>
        <v>600000</v>
      </c>
      <c r="F18" s="67">
        <f t="shared" ref="F18:X18" si="9">SUM(F19)</f>
        <v>0</v>
      </c>
      <c r="G18" s="67">
        <f t="shared" si="9"/>
        <v>0</v>
      </c>
      <c r="H18" s="67">
        <f t="shared" si="9"/>
        <v>232756</v>
      </c>
      <c r="I18" s="67">
        <f t="shared" si="9"/>
        <v>0</v>
      </c>
      <c r="J18" s="302">
        <f t="shared" si="9"/>
        <v>0</v>
      </c>
      <c r="K18" s="302">
        <f t="shared" si="9"/>
        <v>0</v>
      </c>
      <c r="L18" s="302">
        <f t="shared" si="9"/>
        <v>0</v>
      </c>
      <c r="M18" s="302">
        <f t="shared" si="9"/>
        <v>0</v>
      </c>
      <c r="N18" s="302">
        <f t="shared" si="9"/>
        <v>143000</v>
      </c>
      <c r="O18" s="302">
        <f t="shared" si="9"/>
        <v>89756</v>
      </c>
      <c r="P18" s="302">
        <f t="shared" si="9"/>
        <v>0</v>
      </c>
      <c r="Q18" s="302">
        <f t="shared" si="9"/>
        <v>0</v>
      </c>
      <c r="R18" s="302">
        <f t="shared" si="9"/>
        <v>0</v>
      </c>
      <c r="S18" s="302">
        <f t="shared" si="9"/>
        <v>0</v>
      </c>
      <c r="T18" s="302">
        <f t="shared" si="9"/>
        <v>0</v>
      </c>
      <c r="U18" s="302">
        <f t="shared" si="9"/>
        <v>0</v>
      </c>
      <c r="V18" s="67">
        <f t="shared" si="9"/>
        <v>232756</v>
      </c>
      <c r="W18" s="67">
        <f t="shared" si="9"/>
        <v>232756</v>
      </c>
      <c r="X18" s="67">
        <f t="shared" si="9"/>
        <v>367244</v>
      </c>
      <c r="Y18" s="69">
        <f t="shared" si="6"/>
        <v>38.792666666666669</v>
      </c>
      <c r="Z18" s="67">
        <f t="shared" ref="Z18:AA18" si="10">SUM(Z19)</f>
        <v>0</v>
      </c>
      <c r="AA18" s="67">
        <f t="shared" si="10"/>
        <v>0</v>
      </c>
      <c r="AB18" s="475"/>
      <c r="AC18" s="475"/>
      <c r="AD18" s="475"/>
      <c r="AE18" s="475"/>
      <c r="AF18" s="475"/>
      <c r="AG18" s="476"/>
      <c r="AH18" s="476"/>
      <c r="AI18" s="476"/>
      <c r="AJ18" s="476"/>
      <c r="AK18" s="476"/>
      <c r="AL18" s="476"/>
    </row>
    <row r="19" spans="1:38" ht="90" customHeight="1" x14ac:dyDescent="0.35">
      <c r="A19" s="374">
        <v>4</v>
      </c>
      <c r="B19" s="393" t="s">
        <v>6</v>
      </c>
      <c r="C19" s="147" t="s">
        <v>18</v>
      </c>
      <c r="D19" s="78" t="s">
        <v>149</v>
      </c>
      <c r="E19" s="70">
        <v>600000</v>
      </c>
      <c r="F19" s="70"/>
      <c r="G19" s="70"/>
      <c r="H19" s="70">
        <f t="shared" si="7"/>
        <v>232756</v>
      </c>
      <c r="I19" s="365">
        <f>травень!H19</f>
        <v>0</v>
      </c>
      <c r="J19" s="303"/>
      <c r="K19" s="303"/>
      <c r="L19" s="303"/>
      <c r="M19" s="303"/>
      <c r="N19" s="277">
        <v>143000</v>
      </c>
      <c r="O19" s="277">
        <v>89756</v>
      </c>
      <c r="P19" s="303"/>
      <c r="Q19" s="303"/>
      <c r="R19" s="303"/>
      <c r="S19" s="303"/>
      <c r="T19" s="303"/>
      <c r="U19" s="303"/>
      <c r="V19" s="70">
        <f>SUM(J19:U19)</f>
        <v>232756</v>
      </c>
      <c r="W19" s="70">
        <v>232756</v>
      </c>
      <c r="X19" s="70">
        <f t="shared" si="8"/>
        <v>367244</v>
      </c>
      <c r="Y19" s="70">
        <f t="shared" si="6"/>
        <v>38.792666666666669</v>
      </c>
      <c r="Z19" s="235"/>
      <c r="AA19" s="235"/>
      <c r="AB19" s="36"/>
      <c r="AC19" s="36"/>
      <c r="AD19" s="36"/>
      <c r="AE19" s="36"/>
      <c r="AF19" s="36"/>
      <c r="AG19" s="16"/>
      <c r="AH19" s="16"/>
      <c r="AI19" s="16"/>
      <c r="AJ19" s="16"/>
      <c r="AK19" s="16"/>
      <c r="AL19" s="16"/>
    </row>
    <row r="20" spans="1:38" s="477" customFormat="1" ht="72.75" customHeight="1" x14ac:dyDescent="0.2">
      <c r="A20" s="478"/>
      <c r="B20" s="479" t="s">
        <v>23</v>
      </c>
      <c r="C20" s="124" t="s">
        <v>22</v>
      </c>
      <c r="D20" s="480"/>
      <c r="E20" s="64">
        <f>SUM(E21:E22)</f>
        <v>3126000</v>
      </c>
      <c r="F20" s="64">
        <f t="shared" ref="F20:Z20" si="11">SUM(F21:F22)</f>
        <v>0</v>
      </c>
      <c r="G20" s="64">
        <f t="shared" si="11"/>
        <v>0</v>
      </c>
      <c r="H20" s="64">
        <f t="shared" si="11"/>
        <v>1295375.9699999997</v>
      </c>
      <c r="I20" s="64">
        <f t="shared" si="11"/>
        <v>1295375.9699999997</v>
      </c>
      <c r="J20" s="304">
        <f t="shared" si="11"/>
        <v>0</v>
      </c>
      <c r="K20" s="304">
        <f t="shared" si="11"/>
        <v>0</v>
      </c>
      <c r="L20" s="304">
        <f t="shared" si="11"/>
        <v>0</v>
      </c>
      <c r="M20" s="304">
        <f t="shared" si="11"/>
        <v>0</v>
      </c>
      <c r="N20" s="304">
        <f t="shared" si="11"/>
        <v>0</v>
      </c>
      <c r="O20" s="304">
        <f t="shared" si="11"/>
        <v>0</v>
      </c>
      <c r="P20" s="304">
        <f t="shared" si="11"/>
        <v>0</v>
      </c>
      <c r="Q20" s="304">
        <f t="shared" si="11"/>
        <v>0</v>
      </c>
      <c r="R20" s="304">
        <f t="shared" si="11"/>
        <v>0</v>
      </c>
      <c r="S20" s="304">
        <f t="shared" si="11"/>
        <v>0</v>
      </c>
      <c r="T20" s="304">
        <f t="shared" si="11"/>
        <v>0</v>
      </c>
      <c r="U20" s="304">
        <f t="shared" si="11"/>
        <v>0</v>
      </c>
      <c r="V20" s="64">
        <f t="shared" si="11"/>
        <v>0</v>
      </c>
      <c r="W20" s="64">
        <f t="shared" si="11"/>
        <v>1295375.9699999997</v>
      </c>
      <c r="X20" s="64">
        <f t="shared" si="11"/>
        <v>1830624.0300000003</v>
      </c>
      <c r="Y20" s="69">
        <f t="shared" si="6"/>
        <v>41.438770633397304</v>
      </c>
      <c r="Z20" s="64">
        <f t="shared" si="11"/>
        <v>0</v>
      </c>
      <c r="AA20" s="481"/>
      <c r="AB20" s="475"/>
      <c r="AC20" s="475"/>
      <c r="AD20" s="475"/>
      <c r="AE20" s="475"/>
      <c r="AF20" s="475"/>
      <c r="AG20" s="476"/>
      <c r="AH20" s="476"/>
      <c r="AI20" s="476"/>
      <c r="AJ20" s="476"/>
      <c r="AK20" s="476"/>
      <c r="AL20" s="476"/>
    </row>
    <row r="21" spans="1:38" s="46" customFormat="1" ht="88.5" customHeight="1" x14ac:dyDescent="0.35">
      <c r="A21" s="376">
        <v>5</v>
      </c>
      <c r="B21" s="395" t="s">
        <v>9</v>
      </c>
      <c r="C21" s="120" t="s">
        <v>17</v>
      </c>
      <c r="D21" s="113" t="s">
        <v>71</v>
      </c>
      <c r="E21" s="65">
        <f>2776000+270000</f>
        <v>3046000</v>
      </c>
      <c r="F21" s="65"/>
      <c r="G21" s="65"/>
      <c r="H21" s="70">
        <f t="shared" si="7"/>
        <v>1295375.9699999997</v>
      </c>
      <c r="I21" s="365">
        <f>травень!H21</f>
        <v>1295375.9699999997</v>
      </c>
      <c r="J21" s="262"/>
      <c r="K21" s="277"/>
      <c r="L21" s="262"/>
      <c r="M21" s="262"/>
      <c r="N21" s="262"/>
      <c r="O21" s="262"/>
      <c r="P21" s="262"/>
      <c r="Q21" s="262"/>
      <c r="R21" s="305"/>
      <c r="S21" s="305"/>
      <c r="T21" s="305"/>
      <c r="U21" s="305"/>
      <c r="V21" s="65">
        <f>SUM(J21:U21)</f>
        <v>0</v>
      </c>
      <c r="W21" s="70">
        <f>299743+17175+38600+565440+7463.82+126000+237815+3139.15</f>
        <v>1295375.9699999997</v>
      </c>
      <c r="X21" s="70">
        <f t="shared" si="8"/>
        <v>1750624.0300000003</v>
      </c>
      <c r="Y21" s="70">
        <f t="shared" si="6"/>
        <v>42.527116546290209</v>
      </c>
      <c r="Z21" s="246"/>
      <c r="AA21" s="246"/>
      <c r="AB21" s="38"/>
      <c r="AC21" s="38"/>
      <c r="AD21" s="38"/>
      <c r="AE21" s="38"/>
      <c r="AF21" s="38"/>
      <c r="AG21" s="45"/>
      <c r="AH21" s="45"/>
      <c r="AI21" s="45"/>
      <c r="AJ21" s="45"/>
      <c r="AK21" s="45"/>
      <c r="AL21" s="45"/>
    </row>
    <row r="22" spans="1:38" s="46" customFormat="1" ht="111" customHeight="1" x14ac:dyDescent="0.35">
      <c r="A22" s="376">
        <v>6</v>
      </c>
      <c r="B22" s="395" t="s">
        <v>9</v>
      </c>
      <c r="C22" s="120" t="s">
        <v>17</v>
      </c>
      <c r="D22" s="113" t="s">
        <v>176</v>
      </c>
      <c r="E22" s="65">
        <v>80000</v>
      </c>
      <c r="F22" s="65"/>
      <c r="G22" s="65"/>
      <c r="H22" s="70">
        <f t="shared" si="7"/>
        <v>0</v>
      </c>
      <c r="I22" s="365">
        <f>травень!H22</f>
        <v>0</v>
      </c>
      <c r="J22" s="262"/>
      <c r="K22" s="277"/>
      <c r="L22" s="262"/>
      <c r="M22" s="262"/>
      <c r="N22" s="262"/>
      <c r="O22" s="262"/>
      <c r="P22" s="262"/>
      <c r="Q22" s="262"/>
      <c r="R22" s="305"/>
      <c r="S22" s="305"/>
      <c r="T22" s="305"/>
      <c r="U22" s="305"/>
      <c r="V22" s="65">
        <f>SUM(J22:U22)</f>
        <v>0</v>
      </c>
      <c r="W22" s="70"/>
      <c r="X22" s="70">
        <f t="shared" si="8"/>
        <v>80000</v>
      </c>
      <c r="Y22" s="70">
        <f t="shared" si="6"/>
        <v>0</v>
      </c>
      <c r="Z22" s="246"/>
      <c r="AA22" s="246"/>
      <c r="AB22" s="38"/>
      <c r="AC22" s="38"/>
      <c r="AD22" s="38"/>
      <c r="AE22" s="38"/>
      <c r="AF22" s="38"/>
      <c r="AG22" s="45"/>
      <c r="AH22" s="45"/>
      <c r="AI22" s="45"/>
      <c r="AJ22" s="45"/>
      <c r="AK22" s="45"/>
      <c r="AL22" s="45"/>
    </row>
    <row r="23" spans="1:38" s="485" customFormat="1" ht="100.5" customHeight="1" x14ac:dyDescent="0.2">
      <c r="A23" s="473"/>
      <c r="B23" s="474" t="s">
        <v>177</v>
      </c>
      <c r="C23" s="49" t="s">
        <v>133</v>
      </c>
      <c r="D23" s="156"/>
      <c r="E23" s="69">
        <f>SUM(E24)</f>
        <v>0</v>
      </c>
      <c r="F23" s="69">
        <f t="shared" ref="F23:Z23" si="12">SUM(F24)</f>
        <v>2000000</v>
      </c>
      <c r="G23" s="69">
        <f t="shared" si="12"/>
        <v>2000000</v>
      </c>
      <c r="H23" s="69">
        <f t="shared" si="12"/>
        <v>0</v>
      </c>
      <c r="I23" s="69">
        <f t="shared" si="12"/>
        <v>0</v>
      </c>
      <c r="J23" s="263">
        <f t="shared" si="12"/>
        <v>0</v>
      </c>
      <c r="K23" s="263">
        <f t="shared" si="12"/>
        <v>0</v>
      </c>
      <c r="L23" s="263">
        <f t="shared" si="12"/>
        <v>0</v>
      </c>
      <c r="M23" s="263">
        <f t="shared" si="12"/>
        <v>0</v>
      </c>
      <c r="N23" s="263">
        <f t="shared" si="12"/>
        <v>0</v>
      </c>
      <c r="O23" s="263">
        <f t="shared" si="12"/>
        <v>0</v>
      </c>
      <c r="P23" s="263">
        <f t="shared" si="12"/>
        <v>0</v>
      </c>
      <c r="Q23" s="263">
        <f t="shared" si="12"/>
        <v>0</v>
      </c>
      <c r="R23" s="263">
        <f t="shared" si="12"/>
        <v>0</v>
      </c>
      <c r="S23" s="263">
        <f t="shared" si="12"/>
        <v>0</v>
      </c>
      <c r="T23" s="263">
        <f t="shared" si="12"/>
        <v>0</v>
      </c>
      <c r="U23" s="263">
        <f t="shared" si="12"/>
        <v>0</v>
      </c>
      <c r="V23" s="69">
        <f t="shared" si="12"/>
        <v>0</v>
      </c>
      <c r="W23" s="69">
        <f t="shared" si="12"/>
        <v>0</v>
      </c>
      <c r="X23" s="69">
        <f t="shared" si="12"/>
        <v>2000000</v>
      </c>
      <c r="Y23" s="69" t="e">
        <f t="shared" si="6"/>
        <v>#DIV/0!</v>
      </c>
      <c r="Z23" s="69">
        <f t="shared" si="12"/>
        <v>0</v>
      </c>
      <c r="AA23" s="482"/>
      <c r="AB23" s="483"/>
      <c r="AC23" s="483"/>
      <c r="AD23" s="483"/>
      <c r="AE23" s="483"/>
      <c r="AF23" s="483"/>
      <c r="AG23" s="484"/>
      <c r="AH23" s="484"/>
      <c r="AI23" s="484"/>
      <c r="AJ23" s="484"/>
      <c r="AK23" s="484"/>
      <c r="AL23" s="484"/>
    </row>
    <row r="24" spans="1:38" s="46" customFormat="1" ht="111" customHeight="1" x14ac:dyDescent="0.4">
      <c r="A24" s="376">
        <v>7</v>
      </c>
      <c r="B24" s="396" t="s">
        <v>9</v>
      </c>
      <c r="C24" s="209" t="s">
        <v>17</v>
      </c>
      <c r="D24" s="210" t="s">
        <v>178</v>
      </c>
      <c r="E24" s="210"/>
      <c r="F24" s="212">
        <v>2000000</v>
      </c>
      <c r="G24" s="212">
        <v>2000000</v>
      </c>
      <c r="H24" s="70">
        <f t="shared" si="7"/>
        <v>0</v>
      </c>
      <c r="I24" s="365">
        <f>травень!H24</f>
        <v>0</v>
      </c>
      <c r="J24" s="262"/>
      <c r="K24" s="277"/>
      <c r="L24" s="262"/>
      <c r="M24" s="262"/>
      <c r="N24" s="262"/>
      <c r="O24" s="262"/>
      <c r="P24" s="262"/>
      <c r="Q24" s="262"/>
      <c r="R24" s="305"/>
      <c r="S24" s="305"/>
      <c r="T24" s="305"/>
      <c r="U24" s="305"/>
      <c r="V24" s="65">
        <f>SUM(J24:U24)</f>
        <v>0</v>
      </c>
      <c r="W24" s="70"/>
      <c r="X24" s="70">
        <f t="shared" si="8"/>
        <v>2000000</v>
      </c>
      <c r="Y24" s="70" t="e">
        <f t="shared" si="6"/>
        <v>#DIV/0!</v>
      </c>
      <c r="Z24" s="246"/>
      <c r="AA24" s="246"/>
      <c r="AB24" s="38"/>
      <c r="AC24" s="38"/>
      <c r="AD24" s="38"/>
      <c r="AE24" s="38"/>
      <c r="AF24" s="38"/>
      <c r="AG24" s="45"/>
      <c r="AH24" s="45"/>
      <c r="AI24" s="45"/>
      <c r="AJ24" s="45"/>
      <c r="AK24" s="45"/>
      <c r="AL24" s="45"/>
    </row>
    <row r="25" spans="1:38" s="46" customFormat="1" ht="39.75" customHeight="1" x14ac:dyDescent="0.35">
      <c r="A25" s="370"/>
      <c r="B25" s="388" t="s">
        <v>48</v>
      </c>
      <c r="C25" s="49" t="s">
        <v>49</v>
      </c>
      <c r="D25" s="130"/>
      <c r="E25" s="67">
        <f>SUM(E26)</f>
        <v>500000</v>
      </c>
      <c r="F25" s="67">
        <f t="shared" ref="F25:Z25" si="13">SUM(F26)</f>
        <v>0</v>
      </c>
      <c r="G25" s="67">
        <f t="shared" si="13"/>
        <v>0</v>
      </c>
      <c r="H25" s="67">
        <f t="shared" si="13"/>
        <v>0</v>
      </c>
      <c r="I25" s="67">
        <f t="shared" si="13"/>
        <v>0</v>
      </c>
      <c r="J25" s="302">
        <f t="shared" si="13"/>
        <v>0</v>
      </c>
      <c r="K25" s="302">
        <f t="shared" si="13"/>
        <v>0</v>
      </c>
      <c r="L25" s="302">
        <f t="shared" si="13"/>
        <v>0</v>
      </c>
      <c r="M25" s="302">
        <f t="shared" si="13"/>
        <v>0</v>
      </c>
      <c r="N25" s="302">
        <f t="shared" si="13"/>
        <v>0</v>
      </c>
      <c r="O25" s="302">
        <f t="shared" si="13"/>
        <v>0</v>
      </c>
      <c r="P25" s="302">
        <f t="shared" si="13"/>
        <v>0</v>
      </c>
      <c r="Q25" s="302">
        <f t="shared" si="13"/>
        <v>0</v>
      </c>
      <c r="R25" s="302">
        <f t="shared" si="13"/>
        <v>0</v>
      </c>
      <c r="S25" s="302">
        <f t="shared" si="13"/>
        <v>0</v>
      </c>
      <c r="T25" s="302">
        <f t="shared" si="13"/>
        <v>0</v>
      </c>
      <c r="U25" s="302">
        <f t="shared" si="13"/>
        <v>0</v>
      </c>
      <c r="V25" s="67">
        <f t="shared" si="13"/>
        <v>0</v>
      </c>
      <c r="W25" s="67">
        <f t="shared" si="13"/>
        <v>0</v>
      </c>
      <c r="X25" s="67">
        <f t="shared" si="13"/>
        <v>500000</v>
      </c>
      <c r="Y25" s="69">
        <f t="shared" si="6"/>
        <v>0</v>
      </c>
      <c r="Z25" s="67">
        <f t="shared" si="13"/>
        <v>0</v>
      </c>
      <c r="AA25" s="246"/>
      <c r="AB25" s="38"/>
      <c r="AC25" s="38"/>
      <c r="AD25" s="38"/>
      <c r="AE25" s="38"/>
      <c r="AF25" s="38"/>
      <c r="AG25" s="45"/>
      <c r="AH25" s="45"/>
      <c r="AI25" s="45"/>
      <c r="AJ25" s="45"/>
      <c r="AK25" s="45"/>
      <c r="AL25" s="45"/>
    </row>
    <row r="26" spans="1:38" s="46" customFormat="1" ht="95.25" customHeight="1" x14ac:dyDescent="0.35">
      <c r="A26" s="376">
        <v>8</v>
      </c>
      <c r="B26" s="395" t="s">
        <v>9</v>
      </c>
      <c r="C26" s="120" t="s">
        <v>17</v>
      </c>
      <c r="D26" s="113" t="s">
        <v>72</v>
      </c>
      <c r="E26" s="65">
        <v>500000</v>
      </c>
      <c r="F26" s="65"/>
      <c r="G26" s="65"/>
      <c r="H26" s="70">
        <f t="shared" si="7"/>
        <v>0</v>
      </c>
      <c r="I26" s="365">
        <f>травень!H26</f>
        <v>0</v>
      </c>
      <c r="J26" s="262"/>
      <c r="K26" s="277"/>
      <c r="L26" s="262"/>
      <c r="M26" s="262"/>
      <c r="N26" s="262"/>
      <c r="O26" s="262"/>
      <c r="P26" s="262"/>
      <c r="Q26" s="262"/>
      <c r="R26" s="305"/>
      <c r="S26" s="305"/>
      <c r="T26" s="305"/>
      <c r="U26" s="305"/>
      <c r="V26" s="65">
        <f>SUM(J26:U26)</f>
        <v>0</v>
      </c>
      <c r="W26" s="70"/>
      <c r="X26" s="70">
        <f t="shared" si="8"/>
        <v>500000</v>
      </c>
      <c r="Y26" s="70">
        <f t="shared" si="6"/>
        <v>0</v>
      </c>
      <c r="Z26" s="246"/>
      <c r="AA26" s="246"/>
      <c r="AB26" s="38"/>
      <c r="AC26" s="38"/>
      <c r="AD26" s="38"/>
      <c r="AE26" s="38"/>
      <c r="AF26" s="38"/>
      <c r="AG26" s="45"/>
      <c r="AH26" s="45"/>
      <c r="AI26" s="45"/>
      <c r="AJ26" s="45"/>
      <c r="AK26" s="45"/>
      <c r="AL26" s="45"/>
    </row>
    <row r="27" spans="1:38" s="485" customFormat="1" ht="47.25" x14ac:dyDescent="0.2">
      <c r="A27" s="473"/>
      <c r="B27" s="474" t="s">
        <v>73</v>
      </c>
      <c r="C27" s="132" t="s">
        <v>74</v>
      </c>
      <c r="D27" s="131"/>
      <c r="E27" s="67">
        <f>SUM(E28)</f>
        <v>0</v>
      </c>
      <c r="F27" s="67">
        <f t="shared" ref="F27:Z27" si="14">SUM(F28)</f>
        <v>1000000</v>
      </c>
      <c r="G27" s="67">
        <f t="shared" si="14"/>
        <v>0</v>
      </c>
      <c r="H27" s="67">
        <f t="shared" si="14"/>
        <v>0</v>
      </c>
      <c r="I27" s="67">
        <f t="shared" si="14"/>
        <v>0</v>
      </c>
      <c r="J27" s="302">
        <f t="shared" si="14"/>
        <v>0</v>
      </c>
      <c r="K27" s="302">
        <f t="shared" si="14"/>
        <v>0</v>
      </c>
      <c r="L27" s="302">
        <f t="shared" si="14"/>
        <v>0</v>
      </c>
      <c r="M27" s="302">
        <f t="shared" si="14"/>
        <v>0</v>
      </c>
      <c r="N27" s="302">
        <f t="shared" si="14"/>
        <v>0</v>
      </c>
      <c r="O27" s="302">
        <f t="shared" si="14"/>
        <v>0</v>
      </c>
      <c r="P27" s="302">
        <f t="shared" si="14"/>
        <v>0</v>
      </c>
      <c r="Q27" s="302">
        <f t="shared" si="14"/>
        <v>0</v>
      </c>
      <c r="R27" s="302">
        <f t="shared" si="14"/>
        <v>0</v>
      </c>
      <c r="S27" s="302">
        <f t="shared" si="14"/>
        <v>0</v>
      </c>
      <c r="T27" s="302">
        <f t="shared" si="14"/>
        <v>0</v>
      </c>
      <c r="U27" s="302">
        <f t="shared" si="14"/>
        <v>0</v>
      </c>
      <c r="V27" s="67">
        <f t="shared" si="14"/>
        <v>0</v>
      </c>
      <c r="W27" s="67">
        <f t="shared" si="14"/>
        <v>0</v>
      </c>
      <c r="X27" s="67">
        <f t="shared" si="14"/>
        <v>1000000</v>
      </c>
      <c r="Y27" s="69" t="e">
        <f t="shared" si="6"/>
        <v>#DIV/0!</v>
      </c>
      <c r="Z27" s="67">
        <f t="shared" si="14"/>
        <v>0</v>
      </c>
      <c r="AA27" s="482"/>
      <c r="AB27" s="483"/>
      <c r="AC27" s="483"/>
      <c r="AD27" s="483"/>
      <c r="AE27" s="483"/>
      <c r="AF27" s="483"/>
      <c r="AG27" s="484"/>
      <c r="AH27" s="484"/>
      <c r="AI27" s="484"/>
      <c r="AJ27" s="484"/>
      <c r="AK27" s="484"/>
      <c r="AL27" s="484"/>
    </row>
    <row r="28" spans="1:38" s="46" customFormat="1" ht="90" customHeight="1" x14ac:dyDescent="0.35">
      <c r="A28" s="376">
        <v>9</v>
      </c>
      <c r="B28" s="395" t="s">
        <v>30</v>
      </c>
      <c r="C28" s="133" t="s">
        <v>8</v>
      </c>
      <c r="D28" s="134" t="s">
        <v>75</v>
      </c>
      <c r="E28" s="65"/>
      <c r="F28" s="65">
        <v>1000000</v>
      </c>
      <c r="G28" s="65"/>
      <c r="H28" s="70">
        <f t="shared" si="7"/>
        <v>0</v>
      </c>
      <c r="I28" s="365">
        <f>травень!H28</f>
        <v>0</v>
      </c>
      <c r="J28" s="262"/>
      <c r="K28" s="277"/>
      <c r="L28" s="262"/>
      <c r="M28" s="262"/>
      <c r="N28" s="262"/>
      <c r="O28" s="262"/>
      <c r="P28" s="262"/>
      <c r="Q28" s="262"/>
      <c r="R28" s="305"/>
      <c r="S28" s="305"/>
      <c r="T28" s="305"/>
      <c r="U28" s="305"/>
      <c r="V28" s="65">
        <f>SUM(J28:U28)</f>
        <v>0</v>
      </c>
      <c r="W28" s="70">
        <v>0</v>
      </c>
      <c r="X28" s="70">
        <f t="shared" si="8"/>
        <v>1000000</v>
      </c>
      <c r="Y28" s="70" t="e">
        <f t="shared" si="6"/>
        <v>#DIV/0!</v>
      </c>
      <c r="Z28" s="195">
        <f>W28*100/F28</f>
        <v>0</v>
      </c>
      <c r="AA28" s="246"/>
      <c r="AB28" s="38"/>
      <c r="AC28" s="38"/>
      <c r="AD28" s="38"/>
      <c r="AE28" s="38"/>
      <c r="AF28" s="38"/>
      <c r="AG28" s="45"/>
      <c r="AH28" s="45"/>
      <c r="AI28" s="45"/>
      <c r="AJ28" s="45"/>
      <c r="AK28" s="45"/>
      <c r="AL28" s="45"/>
    </row>
    <row r="29" spans="1:38" s="485" customFormat="1" ht="31.5" x14ac:dyDescent="0.2">
      <c r="A29" s="473"/>
      <c r="B29" s="474" t="s">
        <v>27</v>
      </c>
      <c r="C29" s="132" t="s">
        <v>28</v>
      </c>
      <c r="D29" s="135"/>
      <c r="E29" s="67">
        <f>SUM(E30:E32)</f>
        <v>525200</v>
      </c>
      <c r="F29" s="67">
        <f t="shared" ref="F29:X29" si="15">SUM(F30:F32)</f>
        <v>2550000</v>
      </c>
      <c r="G29" s="67">
        <f t="shared" si="15"/>
        <v>2550000</v>
      </c>
      <c r="H29" s="67">
        <f t="shared" si="15"/>
        <v>99808.74</v>
      </c>
      <c r="I29" s="67">
        <f t="shared" si="15"/>
        <v>71001</v>
      </c>
      <c r="J29" s="302">
        <f t="shared" si="15"/>
        <v>0</v>
      </c>
      <c r="K29" s="302">
        <f t="shared" si="15"/>
        <v>0</v>
      </c>
      <c r="L29" s="302">
        <f t="shared" si="15"/>
        <v>0</v>
      </c>
      <c r="M29" s="302">
        <f t="shared" si="15"/>
        <v>0</v>
      </c>
      <c r="N29" s="302">
        <f t="shared" si="15"/>
        <v>0</v>
      </c>
      <c r="O29" s="302">
        <f t="shared" si="15"/>
        <v>0</v>
      </c>
      <c r="P29" s="302">
        <f t="shared" si="15"/>
        <v>28807.74</v>
      </c>
      <c r="Q29" s="302">
        <f t="shared" si="15"/>
        <v>0</v>
      </c>
      <c r="R29" s="302">
        <f t="shared" si="15"/>
        <v>0</v>
      </c>
      <c r="S29" s="302">
        <f t="shared" si="15"/>
        <v>0</v>
      </c>
      <c r="T29" s="302">
        <f t="shared" si="15"/>
        <v>0</v>
      </c>
      <c r="U29" s="302">
        <f t="shared" si="15"/>
        <v>0</v>
      </c>
      <c r="V29" s="67">
        <f t="shared" si="15"/>
        <v>28807.74</v>
      </c>
      <c r="W29" s="67">
        <f t="shared" si="15"/>
        <v>99808.74</v>
      </c>
      <c r="X29" s="67">
        <f t="shared" si="15"/>
        <v>2975391.26</v>
      </c>
      <c r="Y29" s="69">
        <f t="shared" si="6"/>
        <v>19.003948971820257</v>
      </c>
      <c r="Z29" s="424">
        <f t="shared" ref="Z29:Z92" si="16">W29*100/F29</f>
        <v>3.9140682352941178</v>
      </c>
      <c r="AA29" s="482"/>
      <c r="AB29" s="483"/>
      <c r="AC29" s="483"/>
      <c r="AD29" s="483"/>
      <c r="AE29" s="483"/>
      <c r="AF29" s="483"/>
      <c r="AG29" s="484"/>
      <c r="AH29" s="484"/>
      <c r="AI29" s="484"/>
      <c r="AJ29" s="484"/>
      <c r="AK29" s="484"/>
      <c r="AL29" s="484"/>
    </row>
    <row r="30" spans="1:38" s="46" customFormat="1" ht="50.25" customHeight="1" x14ac:dyDescent="0.4">
      <c r="A30" s="376">
        <v>10</v>
      </c>
      <c r="B30" s="395" t="s">
        <v>6</v>
      </c>
      <c r="C30" s="133" t="s">
        <v>18</v>
      </c>
      <c r="D30" s="136" t="s">
        <v>80</v>
      </c>
      <c r="E30" s="65">
        <v>300200</v>
      </c>
      <c r="F30" s="65"/>
      <c r="G30" s="65"/>
      <c r="H30" s="70">
        <f t="shared" si="7"/>
        <v>99808.74</v>
      </c>
      <c r="I30" s="365">
        <f>травень!H30</f>
        <v>71001</v>
      </c>
      <c r="J30" s="262"/>
      <c r="K30" s="277"/>
      <c r="L30" s="262"/>
      <c r="M30" s="262"/>
      <c r="N30" s="262"/>
      <c r="O30" s="262"/>
      <c r="P30" s="262">
        <v>28807.74</v>
      </c>
      <c r="Q30" s="262"/>
      <c r="R30" s="305"/>
      <c r="S30" s="305"/>
      <c r="T30" s="305"/>
      <c r="U30" s="305"/>
      <c r="V30" s="65">
        <f>SUM(J30:U30)</f>
        <v>28807.74</v>
      </c>
      <c r="W30" s="70">
        <f>71001+28807.74</f>
        <v>99808.74</v>
      </c>
      <c r="X30" s="70">
        <f t="shared" si="8"/>
        <v>200391.26</v>
      </c>
      <c r="Y30" s="70">
        <f t="shared" si="6"/>
        <v>33.247415056628917</v>
      </c>
      <c r="Z30" s="195" t="e">
        <f t="shared" si="16"/>
        <v>#DIV/0!</v>
      </c>
      <c r="AA30" s="246"/>
      <c r="AB30" s="38"/>
      <c r="AC30" s="38"/>
      <c r="AD30" s="38"/>
      <c r="AE30" s="38"/>
      <c r="AF30" s="38"/>
      <c r="AG30" s="45"/>
      <c r="AH30" s="45"/>
      <c r="AI30" s="45"/>
      <c r="AJ30" s="45"/>
      <c r="AK30" s="45"/>
      <c r="AL30" s="45"/>
    </row>
    <row r="31" spans="1:38" s="46" customFormat="1" ht="69" customHeight="1" x14ac:dyDescent="0.35">
      <c r="A31" s="376">
        <v>11</v>
      </c>
      <c r="B31" s="395" t="s">
        <v>79</v>
      </c>
      <c r="C31" s="147" t="s">
        <v>77</v>
      </c>
      <c r="D31" s="148" t="s">
        <v>76</v>
      </c>
      <c r="E31" s="65"/>
      <c r="F31" s="65">
        <v>2550000</v>
      </c>
      <c r="G31" s="65">
        <v>2550000</v>
      </c>
      <c r="H31" s="70">
        <f t="shared" si="7"/>
        <v>0</v>
      </c>
      <c r="I31" s="365">
        <f>травень!H31</f>
        <v>0</v>
      </c>
      <c r="J31" s="262"/>
      <c r="K31" s="277"/>
      <c r="L31" s="262"/>
      <c r="M31" s="262"/>
      <c r="N31" s="262"/>
      <c r="O31" s="262"/>
      <c r="P31" s="262"/>
      <c r="Q31" s="262"/>
      <c r="R31" s="305"/>
      <c r="S31" s="305"/>
      <c r="T31" s="305"/>
      <c r="U31" s="305"/>
      <c r="V31" s="65">
        <f t="shared" ref="V31:V32" si="17">SUM(J31:U31)</f>
        <v>0</v>
      </c>
      <c r="W31" s="70"/>
      <c r="X31" s="70">
        <f t="shared" si="8"/>
        <v>2550000</v>
      </c>
      <c r="Y31" s="70" t="e">
        <f t="shared" si="6"/>
        <v>#DIV/0!</v>
      </c>
      <c r="Z31" s="195">
        <f t="shared" si="16"/>
        <v>0</v>
      </c>
      <c r="AA31" s="246"/>
      <c r="AB31" s="38"/>
      <c r="AC31" s="38"/>
      <c r="AD31" s="38"/>
      <c r="AE31" s="38"/>
      <c r="AF31" s="38"/>
      <c r="AG31" s="45"/>
      <c r="AH31" s="45"/>
      <c r="AI31" s="45"/>
      <c r="AJ31" s="45"/>
      <c r="AK31" s="45"/>
      <c r="AL31" s="45"/>
    </row>
    <row r="32" spans="1:38" ht="61.5" customHeight="1" x14ac:dyDescent="0.4">
      <c r="A32" s="377">
        <v>12</v>
      </c>
      <c r="B32" s="397">
        <v>3210</v>
      </c>
      <c r="C32" s="120" t="s">
        <v>17</v>
      </c>
      <c r="D32" s="136" t="s">
        <v>78</v>
      </c>
      <c r="E32" s="68">
        <v>225000</v>
      </c>
      <c r="F32" s="68"/>
      <c r="G32" s="68"/>
      <c r="H32" s="70">
        <f t="shared" si="7"/>
        <v>0</v>
      </c>
      <c r="I32" s="365">
        <f>травень!H32</f>
        <v>0</v>
      </c>
      <c r="J32" s="250"/>
      <c r="K32" s="250"/>
      <c r="L32" s="250"/>
      <c r="M32" s="250"/>
      <c r="N32" s="306"/>
      <c r="O32" s="306"/>
      <c r="P32" s="306"/>
      <c r="Q32" s="306"/>
      <c r="R32" s="306"/>
      <c r="S32" s="306"/>
      <c r="T32" s="306"/>
      <c r="U32" s="306"/>
      <c r="V32" s="65">
        <f t="shared" si="17"/>
        <v>0</v>
      </c>
      <c r="W32" s="65"/>
      <c r="X32" s="70">
        <f t="shared" si="8"/>
        <v>225000</v>
      </c>
      <c r="Y32" s="70">
        <f t="shared" si="6"/>
        <v>0</v>
      </c>
      <c r="Z32" s="195" t="e">
        <f t="shared" si="16"/>
        <v>#DIV/0!</v>
      </c>
      <c r="AA32" s="235"/>
      <c r="AB32" s="36"/>
      <c r="AC32" s="36"/>
      <c r="AD32" s="36"/>
      <c r="AE32" s="36"/>
      <c r="AF32" s="36"/>
      <c r="AG32" s="16"/>
      <c r="AH32" s="16"/>
      <c r="AI32" s="16"/>
      <c r="AJ32" s="16"/>
      <c r="AK32" s="16"/>
      <c r="AL32" s="16"/>
    </row>
    <row r="33" spans="1:38" s="477" customFormat="1" ht="47.25" x14ac:dyDescent="0.2">
      <c r="A33" s="473"/>
      <c r="B33" s="474" t="s">
        <v>81</v>
      </c>
      <c r="C33" s="49" t="s">
        <v>52</v>
      </c>
      <c r="D33" s="486"/>
      <c r="E33" s="67">
        <f>SUM(E34:E35)</f>
        <v>125000</v>
      </c>
      <c r="F33" s="67">
        <f t="shared" ref="F33:X33" si="18">SUM(F34:F35)</f>
        <v>1000000</v>
      </c>
      <c r="G33" s="67">
        <f t="shared" si="18"/>
        <v>1000000</v>
      </c>
      <c r="H33" s="67">
        <f t="shared" si="18"/>
        <v>0</v>
      </c>
      <c r="I33" s="67">
        <f t="shared" si="18"/>
        <v>0</v>
      </c>
      <c r="J33" s="302">
        <f t="shared" si="18"/>
        <v>0</v>
      </c>
      <c r="K33" s="302">
        <f t="shared" si="18"/>
        <v>0</v>
      </c>
      <c r="L33" s="302">
        <f t="shared" si="18"/>
        <v>0</v>
      </c>
      <c r="M33" s="302">
        <f t="shared" si="18"/>
        <v>0</v>
      </c>
      <c r="N33" s="302">
        <f t="shared" si="18"/>
        <v>0</v>
      </c>
      <c r="O33" s="302">
        <f t="shared" si="18"/>
        <v>0</v>
      </c>
      <c r="P33" s="302">
        <f t="shared" si="18"/>
        <v>0</v>
      </c>
      <c r="Q33" s="302">
        <f t="shared" si="18"/>
        <v>0</v>
      </c>
      <c r="R33" s="302">
        <f t="shared" si="18"/>
        <v>0</v>
      </c>
      <c r="S33" s="302">
        <f t="shared" si="18"/>
        <v>0</v>
      </c>
      <c r="T33" s="302">
        <f t="shared" si="18"/>
        <v>0</v>
      </c>
      <c r="U33" s="302">
        <f t="shared" si="18"/>
        <v>0</v>
      </c>
      <c r="V33" s="67">
        <f t="shared" si="18"/>
        <v>0</v>
      </c>
      <c r="W33" s="67">
        <f t="shared" si="18"/>
        <v>0</v>
      </c>
      <c r="X33" s="67">
        <f t="shared" si="18"/>
        <v>1125000</v>
      </c>
      <c r="Y33" s="69">
        <f t="shared" si="6"/>
        <v>0</v>
      </c>
      <c r="Z33" s="424">
        <f t="shared" si="16"/>
        <v>0</v>
      </c>
      <c r="AA33" s="481"/>
      <c r="AB33" s="475"/>
      <c r="AC33" s="475"/>
      <c r="AD33" s="475"/>
      <c r="AE33" s="475"/>
      <c r="AF33" s="475"/>
      <c r="AG33" s="476"/>
      <c r="AH33" s="476"/>
      <c r="AI33" s="476"/>
      <c r="AJ33" s="476"/>
      <c r="AK33" s="476"/>
      <c r="AL33" s="476"/>
    </row>
    <row r="34" spans="1:38" ht="72.75" customHeight="1" x14ac:dyDescent="0.35">
      <c r="A34" s="377">
        <v>13</v>
      </c>
      <c r="B34" s="397">
        <v>3110</v>
      </c>
      <c r="C34" s="133" t="s">
        <v>18</v>
      </c>
      <c r="D34" s="109" t="s">
        <v>82</v>
      </c>
      <c r="E34" s="68">
        <v>125000</v>
      </c>
      <c r="F34" s="68"/>
      <c r="G34" s="68"/>
      <c r="H34" s="70">
        <f t="shared" si="7"/>
        <v>0</v>
      </c>
      <c r="I34" s="365">
        <f>травень!H34</f>
        <v>0</v>
      </c>
      <c r="J34" s="250"/>
      <c r="K34" s="250"/>
      <c r="L34" s="250"/>
      <c r="M34" s="250"/>
      <c r="N34" s="306"/>
      <c r="O34" s="306"/>
      <c r="P34" s="306"/>
      <c r="Q34" s="306"/>
      <c r="R34" s="306"/>
      <c r="S34" s="306"/>
      <c r="T34" s="306"/>
      <c r="U34" s="306"/>
      <c r="V34" s="65">
        <f>SUM(J34:U34)</f>
        <v>0</v>
      </c>
      <c r="W34" s="65"/>
      <c r="X34" s="70">
        <f t="shared" si="8"/>
        <v>125000</v>
      </c>
      <c r="Y34" s="70">
        <f t="shared" si="6"/>
        <v>0</v>
      </c>
      <c r="Z34" s="195" t="e">
        <f t="shared" si="16"/>
        <v>#DIV/0!</v>
      </c>
      <c r="AA34" s="235"/>
      <c r="AB34" s="36"/>
      <c r="AC34" s="36"/>
      <c r="AD34" s="36"/>
      <c r="AE34" s="36"/>
      <c r="AF34" s="36"/>
      <c r="AG34" s="16"/>
      <c r="AH34" s="16"/>
      <c r="AI34" s="16"/>
      <c r="AJ34" s="16"/>
      <c r="AK34" s="16"/>
      <c r="AL34" s="16"/>
    </row>
    <row r="35" spans="1:38" ht="93.75" customHeight="1" x14ac:dyDescent="0.35">
      <c r="A35" s="377">
        <v>14</v>
      </c>
      <c r="B35" s="397">
        <v>3122</v>
      </c>
      <c r="C35" s="39" t="s">
        <v>21</v>
      </c>
      <c r="D35" s="109" t="s">
        <v>83</v>
      </c>
      <c r="E35" s="68"/>
      <c r="F35" s="68">
        <v>1000000</v>
      </c>
      <c r="G35" s="68">
        <v>1000000</v>
      </c>
      <c r="H35" s="70">
        <f t="shared" si="7"/>
        <v>0</v>
      </c>
      <c r="I35" s="365">
        <f>травень!H35</f>
        <v>0</v>
      </c>
      <c r="J35" s="250"/>
      <c r="K35" s="250"/>
      <c r="L35" s="250"/>
      <c r="M35" s="250"/>
      <c r="N35" s="306"/>
      <c r="O35" s="306"/>
      <c r="P35" s="306"/>
      <c r="Q35" s="306"/>
      <c r="R35" s="306"/>
      <c r="S35" s="306"/>
      <c r="T35" s="306"/>
      <c r="U35" s="306"/>
      <c r="V35" s="65">
        <f>SUM(J35:U35)</f>
        <v>0</v>
      </c>
      <c r="W35" s="65"/>
      <c r="X35" s="70">
        <f t="shared" si="8"/>
        <v>1000000</v>
      </c>
      <c r="Y35" s="70" t="e">
        <f t="shared" si="6"/>
        <v>#DIV/0!</v>
      </c>
      <c r="Z35" s="195">
        <f t="shared" si="16"/>
        <v>0</v>
      </c>
      <c r="AA35" s="235"/>
      <c r="AB35" s="36"/>
      <c r="AC35" s="36"/>
      <c r="AD35" s="36"/>
      <c r="AE35" s="36"/>
      <c r="AF35" s="36"/>
      <c r="AG35" s="16"/>
      <c r="AH35" s="16"/>
      <c r="AI35" s="16"/>
      <c r="AJ35" s="16"/>
      <c r="AK35" s="16"/>
      <c r="AL35" s="16"/>
    </row>
    <row r="36" spans="1:38" s="477" customFormat="1" ht="31.5" x14ac:dyDescent="0.2">
      <c r="A36" s="473"/>
      <c r="B36" s="474" t="s">
        <v>50</v>
      </c>
      <c r="C36" s="49" t="s">
        <v>46</v>
      </c>
      <c r="D36" s="486"/>
      <c r="E36" s="67">
        <f>SUM(E37)</f>
        <v>15000000</v>
      </c>
      <c r="F36" s="67">
        <f t="shared" ref="F36:X36" si="19">SUM(F37)</f>
        <v>0</v>
      </c>
      <c r="G36" s="67">
        <f t="shared" si="19"/>
        <v>0</v>
      </c>
      <c r="H36" s="67">
        <f t="shared" si="19"/>
        <v>2104960</v>
      </c>
      <c r="I36" s="67">
        <f t="shared" si="19"/>
        <v>1064970</v>
      </c>
      <c r="J36" s="302">
        <f t="shared" si="19"/>
        <v>1039990</v>
      </c>
      <c r="K36" s="302">
        <f t="shared" si="19"/>
        <v>0</v>
      </c>
      <c r="L36" s="302">
        <f t="shared" si="19"/>
        <v>0</v>
      </c>
      <c r="M36" s="302">
        <f t="shared" si="19"/>
        <v>0</v>
      </c>
      <c r="N36" s="302">
        <f t="shared" si="19"/>
        <v>0</v>
      </c>
      <c r="O36" s="302">
        <f t="shared" si="19"/>
        <v>0</v>
      </c>
      <c r="P36" s="302">
        <f t="shared" si="19"/>
        <v>0</v>
      </c>
      <c r="Q36" s="302">
        <f t="shared" si="19"/>
        <v>0</v>
      </c>
      <c r="R36" s="302">
        <f t="shared" si="19"/>
        <v>0</v>
      </c>
      <c r="S36" s="302">
        <f t="shared" si="19"/>
        <v>0</v>
      </c>
      <c r="T36" s="302">
        <f t="shared" si="19"/>
        <v>0</v>
      </c>
      <c r="U36" s="302">
        <f t="shared" si="19"/>
        <v>0</v>
      </c>
      <c r="V36" s="67">
        <f t="shared" si="19"/>
        <v>1039990</v>
      </c>
      <c r="W36" s="67">
        <f t="shared" si="19"/>
        <v>2104960</v>
      </c>
      <c r="X36" s="67">
        <f t="shared" si="19"/>
        <v>12895040</v>
      </c>
      <c r="Y36" s="69">
        <f t="shared" si="6"/>
        <v>14.033066666666667</v>
      </c>
      <c r="Z36" s="424" t="e">
        <f t="shared" si="16"/>
        <v>#DIV/0!</v>
      </c>
      <c r="AA36" s="481"/>
      <c r="AB36" s="475"/>
      <c r="AC36" s="475"/>
      <c r="AD36" s="475"/>
      <c r="AE36" s="475"/>
      <c r="AF36" s="475"/>
      <c r="AG36" s="476"/>
      <c r="AH36" s="476"/>
      <c r="AI36" s="476"/>
      <c r="AJ36" s="476"/>
      <c r="AK36" s="476"/>
      <c r="AL36" s="476"/>
    </row>
    <row r="37" spans="1:38" ht="78" customHeight="1" x14ac:dyDescent="0.35">
      <c r="A37" s="377">
        <v>15</v>
      </c>
      <c r="B37" s="397">
        <v>3110</v>
      </c>
      <c r="C37" s="125" t="s">
        <v>18</v>
      </c>
      <c r="D37" s="109" t="s">
        <v>84</v>
      </c>
      <c r="E37" s="65">
        <v>15000000</v>
      </c>
      <c r="F37" s="65"/>
      <c r="G37" s="65"/>
      <c r="H37" s="70">
        <f t="shared" si="7"/>
        <v>2104960</v>
      </c>
      <c r="I37" s="365">
        <f>травень!H37</f>
        <v>1064970</v>
      </c>
      <c r="J37" s="277">
        <v>1039990</v>
      </c>
      <c r="K37" s="253"/>
      <c r="L37" s="254"/>
      <c r="M37" s="254"/>
      <c r="N37" s="307"/>
      <c r="O37" s="308"/>
      <c r="P37" s="308"/>
      <c r="Q37" s="308"/>
      <c r="R37" s="308"/>
      <c r="S37" s="308"/>
      <c r="T37" s="308"/>
      <c r="U37" s="308"/>
      <c r="V37" s="65">
        <f>SUM(J37:U37)</f>
        <v>1039990</v>
      </c>
      <c r="W37" s="65">
        <f>409990+654980+1039990</f>
        <v>2104960</v>
      </c>
      <c r="X37" s="70">
        <f t="shared" si="8"/>
        <v>12895040</v>
      </c>
      <c r="Y37" s="70">
        <f t="shared" si="6"/>
        <v>14.033066666666667</v>
      </c>
      <c r="Z37" s="195" t="e">
        <f t="shared" si="16"/>
        <v>#DIV/0!</v>
      </c>
      <c r="AA37" s="235"/>
      <c r="AB37" s="36"/>
      <c r="AC37" s="36"/>
      <c r="AD37" s="36"/>
      <c r="AE37" s="36"/>
      <c r="AF37" s="36"/>
      <c r="AG37" s="16"/>
      <c r="AH37" s="16"/>
      <c r="AI37" s="16"/>
      <c r="AJ37" s="16"/>
      <c r="AK37" s="16"/>
      <c r="AL37" s="16"/>
    </row>
    <row r="38" spans="1:38" s="477" customFormat="1" ht="51" x14ac:dyDescent="0.2">
      <c r="A38" s="487"/>
      <c r="B38" s="488" t="s">
        <v>13</v>
      </c>
      <c r="C38" s="76" t="s">
        <v>29</v>
      </c>
      <c r="D38" s="55"/>
      <c r="E38" s="63">
        <f>E39+E44+E46+E49+E54+E56+E58+E52</f>
        <v>2505915</v>
      </c>
      <c r="F38" s="63">
        <f t="shared" ref="F38:I38" si="20">F39+F44+F46+F49+F54+F56+F58+F52</f>
        <v>55489538</v>
      </c>
      <c r="G38" s="63">
        <f t="shared" si="20"/>
        <v>54490038</v>
      </c>
      <c r="H38" s="63">
        <f t="shared" si="20"/>
        <v>21615090.060000002</v>
      </c>
      <c r="I38" s="63">
        <f t="shared" si="20"/>
        <v>16692487.91</v>
      </c>
      <c r="J38" s="301">
        <f t="shared" ref="J38" si="21">J39+J44+J46+J49+J54+J56+J58+J52</f>
        <v>4802.1499999999996</v>
      </c>
      <c r="K38" s="301">
        <f t="shared" ref="K38" si="22">K39+K44+K46+K49+K54+K56+K58+K52</f>
        <v>0</v>
      </c>
      <c r="L38" s="301">
        <f t="shared" ref="L38:M38" si="23">L39+L44+L46+L49+L54+L56+L58+L52</f>
        <v>0</v>
      </c>
      <c r="M38" s="301">
        <f t="shared" si="23"/>
        <v>377400</v>
      </c>
      <c r="N38" s="301">
        <f t="shared" ref="N38" si="24">N39+N44+N46+N49+N54+N56+N58+N52</f>
        <v>4540400</v>
      </c>
      <c r="O38" s="301">
        <f t="shared" ref="O38" si="25">O39+O44+O46+O49+O54+O56+O58+O52</f>
        <v>0</v>
      </c>
      <c r="P38" s="301">
        <f t="shared" ref="P38:Q38" si="26">P39+P44+P46+P49+P54+P56+P58+P52</f>
        <v>0</v>
      </c>
      <c r="Q38" s="301">
        <f t="shared" si="26"/>
        <v>0</v>
      </c>
      <c r="R38" s="301">
        <f t="shared" ref="R38" si="27">R39+R44+R46+R49+R54+R56+R58+R52</f>
        <v>0</v>
      </c>
      <c r="S38" s="301">
        <f t="shared" ref="S38" si="28">S39+S44+S46+S49+S54+S56+S58+S52</f>
        <v>0</v>
      </c>
      <c r="T38" s="301">
        <f t="shared" ref="T38:U38" si="29">T39+T44+T46+T49+T54+T56+T58+T52</f>
        <v>0</v>
      </c>
      <c r="U38" s="301">
        <f t="shared" si="29"/>
        <v>0</v>
      </c>
      <c r="V38" s="63">
        <f t="shared" ref="V38" si="30">V39+V44+V46+V49+V54+V56+V58+V52</f>
        <v>4922602.1500000004</v>
      </c>
      <c r="W38" s="63">
        <f t="shared" ref="W38" si="31">W39+W44+W46+W49+W54+W56+W58+W52</f>
        <v>996090.06</v>
      </c>
      <c r="X38" s="63">
        <f t="shared" ref="X38" si="32">X39+X44+X46+X49+X54+X56+X58+X52</f>
        <v>36380362.939999998</v>
      </c>
      <c r="Y38" s="425">
        <f t="shared" si="6"/>
        <v>39.749554952981249</v>
      </c>
      <c r="Z38" s="426">
        <f t="shared" si="16"/>
        <v>1.7950952484052038</v>
      </c>
      <c r="AA38" s="481"/>
      <c r="AB38" s="475"/>
      <c r="AC38" s="475"/>
      <c r="AD38" s="475"/>
      <c r="AE38" s="475"/>
      <c r="AF38" s="475"/>
      <c r="AG38" s="476"/>
      <c r="AH38" s="476"/>
      <c r="AI38" s="476"/>
      <c r="AJ38" s="476"/>
      <c r="AK38" s="476"/>
      <c r="AL38" s="476"/>
    </row>
    <row r="39" spans="1:38" s="477" customFormat="1" ht="47.25" x14ac:dyDescent="0.2">
      <c r="A39" s="473"/>
      <c r="B39" s="489" t="s">
        <v>47</v>
      </c>
      <c r="C39" s="91" t="s">
        <v>31</v>
      </c>
      <c r="D39" s="490"/>
      <c r="E39" s="67">
        <f>SUM(E40:E43)</f>
        <v>2495915</v>
      </c>
      <c r="F39" s="67">
        <f t="shared" ref="F39:X39" si="33">SUM(F40:F43)</f>
        <v>0</v>
      </c>
      <c r="G39" s="67">
        <f t="shared" si="33"/>
        <v>0</v>
      </c>
      <c r="H39" s="67">
        <f t="shared" si="33"/>
        <v>918090.06</v>
      </c>
      <c r="I39" s="67">
        <f t="shared" si="33"/>
        <v>913287.90999999992</v>
      </c>
      <c r="J39" s="302">
        <f t="shared" si="33"/>
        <v>4802.1499999999996</v>
      </c>
      <c r="K39" s="302">
        <f t="shared" si="33"/>
        <v>0</v>
      </c>
      <c r="L39" s="302">
        <f t="shared" si="33"/>
        <v>0</v>
      </c>
      <c r="M39" s="302">
        <f t="shared" si="33"/>
        <v>0</v>
      </c>
      <c r="N39" s="302">
        <f t="shared" si="33"/>
        <v>0</v>
      </c>
      <c r="O39" s="302">
        <f t="shared" si="33"/>
        <v>0</v>
      </c>
      <c r="P39" s="302">
        <f t="shared" si="33"/>
        <v>0</v>
      </c>
      <c r="Q39" s="302">
        <f t="shared" si="33"/>
        <v>0</v>
      </c>
      <c r="R39" s="302">
        <f t="shared" si="33"/>
        <v>0</v>
      </c>
      <c r="S39" s="302">
        <f t="shared" si="33"/>
        <v>0</v>
      </c>
      <c r="T39" s="302">
        <f t="shared" si="33"/>
        <v>0</v>
      </c>
      <c r="U39" s="302">
        <f t="shared" si="33"/>
        <v>0</v>
      </c>
      <c r="V39" s="67">
        <f t="shared" si="33"/>
        <v>4802.1499999999996</v>
      </c>
      <c r="W39" s="67">
        <f t="shared" si="33"/>
        <v>918090.06</v>
      </c>
      <c r="X39" s="67">
        <f t="shared" si="33"/>
        <v>1577824.94</v>
      </c>
      <c r="Y39" s="69">
        <f t="shared" si="6"/>
        <v>36.783706977200744</v>
      </c>
      <c r="Z39" s="424" t="e">
        <f t="shared" si="16"/>
        <v>#DIV/0!</v>
      </c>
      <c r="AA39" s="481"/>
      <c r="AB39" s="475"/>
      <c r="AC39" s="475"/>
      <c r="AD39" s="475"/>
      <c r="AE39" s="475"/>
      <c r="AF39" s="475"/>
      <c r="AG39" s="476"/>
      <c r="AH39" s="476"/>
      <c r="AI39" s="476"/>
      <c r="AJ39" s="476"/>
      <c r="AK39" s="476"/>
      <c r="AL39" s="476"/>
    </row>
    <row r="40" spans="1:38" s="117" customFormat="1" ht="68.25" customHeight="1" x14ac:dyDescent="0.4">
      <c r="A40" s="374">
        <v>16</v>
      </c>
      <c r="B40" s="398" t="s">
        <v>6</v>
      </c>
      <c r="C40" s="133" t="s">
        <v>18</v>
      </c>
      <c r="D40" s="137" t="s">
        <v>85</v>
      </c>
      <c r="E40" s="110">
        <v>77200</v>
      </c>
      <c r="F40" s="110"/>
      <c r="G40" s="110"/>
      <c r="H40" s="70">
        <f t="shared" si="7"/>
        <v>0</v>
      </c>
      <c r="I40" s="365">
        <f>травень!H40</f>
        <v>0</v>
      </c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65">
        <f>SUM(J40:U40)</f>
        <v>0</v>
      </c>
      <c r="W40" s="71"/>
      <c r="X40" s="70">
        <f t="shared" si="8"/>
        <v>77200</v>
      </c>
      <c r="Y40" s="70">
        <f t="shared" si="6"/>
        <v>0</v>
      </c>
      <c r="Z40" s="195" t="e">
        <f t="shared" si="16"/>
        <v>#DIV/0!</v>
      </c>
      <c r="AA40" s="261"/>
      <c r="AB40" s="115"/>
      <c r="AC40" s="115"/>
      <c r="AD40" s="115"/>
      <c r="AE40" s="115"/>
      <c r="AF40" s="115"/>
      <c r="AG40" s="116"/>
      <c r="AH40" s="116"/>
      <c r="AI40" s="116"/>
      <c r="AJ40" s="116"/>
      <c r="AK40" s="116"/>
      <c r="AL40" s="116"/>
    </row>
    <row r="41" spans="1:38" ht="96" customHeight="1" x14ac:dyDescent="0.35">
      <c r="A41" s="376">
        <v>17</v>
      </c>
      <c r="B41" s="399">
        <v>3132</v>
      </c>
      <c r="C41" s="120" t="s">
        <v>0</v>
      </c>
      <c r="D41" s="149" t="s">
        <v>86</v>
      </c>
      <c r="E41" s="65">
        <v>400000</v>
      </c>
      <c r="F41" s="65"/>
      <c r="G41" s="65"/>
      <c r="H41" s="70">
        <f t="shared" si="7"/>
        <v>399573</v>
      </c>
      <c r="I41" s="365">
        <f>травень!H41</f>
        <v>399573</v>
      </c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65">
        <f t="shared" ref="V41:V43" si="34">SUM(J41:U41)</f>
        <v>0</v>
      </c>
      <c r="W41" s="70">
        <f>399573</f>
        <v>399573</v>
      </c>
      <c r="X41" s="70">
        <f t="shared" si="8"/>
        <v>427</v>
      </c>
      <c r="Y41" s="70">
        <f t="shared" si="6"/>
        <v>99.893249999999995</v>
      </c>
      <c r="Z41" s="195" t="e">
        <f t="shared" si="16"/>
        <v>#DIV/0!</v>
      </c>
      <c r="AA41" s="235"/>
      <c r="AB41" s="36"/>
      <c r="AC41" s="36"/>
      <c r="AD41" s="36"/>
      <c r="AE41" s="36"/>
      <c r="AF41" s="36"/>
      <c r="AG41" s="16"/>
      <c r="AH41" s="16"/>
      <c r="AI41" s="16"/>
      <c r="AJ41" s="16"/>
      <c r="AK41" s="16"/>
      <c r="AL41" s="16"/>
    </row>
    <row r="42" spans="1:38" ht="140.25" customHeight="1" x14ac:dyDescent="0.35">
      <c r="A42" s="376">
        <v>18</v>
      </c>
      <c r="B42" s="399">
        <v>3132</v>
      </c>
      <c r="C42" s="147" t="s">
        <v>0</v>
      </c>
      <c r="D42" s="149" t="s">
        <v>88</v>
      </c>
      <c r="E42" s="65">
        <v>1500000</v>
      </c>
      <c r="F42" s="65"/>
      <c r="G42" s="65"/>
      <c r="H42" s="70">
        <f t="shared" si="7"/>
        <v>0</v>
      </c>
      <c r="I42" s="365">
        <f>травень!H42</f>
        <v>0</v>
      </c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65">
        <f t="shared" si="34"/>
        <v>0</v>
      </c>
      <c r="W42" s="70"/>
      <c r="X42" s="70">
        <f t="shared" si="8"/>
        <v>1500000</v>
      </c>
      <c r="Y42" s="70">
        <f t="shared" si="6"/>
        <v>0</v>
      </c>
      <c r="Z42" s="195" t="e">
        <f t="shared" si="16"/>
        <v>#DIV/0!</v>
      </c>
      <c r="AA42" s="235"/>
      <c r="AB42" s="36"/>
      <c r="AC42" s="36"/>
      <c r="AD42" s="36"/>
      <c r="AE42" s="36"/>
      <c r="AF42" s="36"/>
      <c r="AG42" s="16"/>
      <c r="AH42" s="16"/>
      <c r="AI42" s="16"/>
      <c r="AJ42" s="16"/>
      <c r="AK42" s="16"/>
      <c r="AL42" s="16"/>
    </row>
    <row r="43" spans="1:38" ht="75.75" customHeight="1" x14ac:dyDescent="0.35">
      <c r="A43" s="376">
        <v>19</v>
      </c>
      <c r="B43" s="399">
        <v>3132</v>
      </c>
      <c r="C43" s="147" t="s">
        <v>0</v>
      </c>
      <c r="D43" s="149" t="s">
        <v>154</v>
      </c>
      <c r="E43" s="110">
        <f>513715+5000</f>
        <v>518715</v>
      </c>
      <c r="F43" s="110"/>
      <c r="G43" s="110"/>
      <c r="H43" s="70">
        <f t="shared" si="7"/>
        <v>518517.06</v>
      </c>
      <c r="I43" s="365">
        <f>травень!H43</f>
        <v>513714.91</v>
      </c>
      <c r="J43" s="262">
        <v>4802.1499999999996</v>
      </c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65">
        <f t="shared" si="34"/>
        <v>4802.1499999999996</v>
      </c>
      <c r="W43" s="70">
        <f>513714.91+4802.15</f>
        <v>518517.06</v>
      </c>
      <c r="X43" s="70">
        <f t="shared" si="8"/>
        <v>197.94000000000233</v>
      </c>
      <c r="Y43" s="70">
        <f t="shared" si="6"/>
        <v>99.961840316937042</v>
      </c>
      <c r="Z43" s="195" t="e">
        <f t="shared" si="16"/>
        <v>#DIV/0!</v>
      </c>
      <c r="AA43" s="235"/>
      <c r="AB43" s="36"/>
      <c r="AC43" s="36"/>
      <c r="AD43" s="36"/>
      <c r="AE43" s="36"/>
      <c r="AF43" s="36"/>
      <c r="AG43" s="16"/>
      <c r="AH43" s="16"/>
      <c r="AI43" s="16"/>
      <c r="AJ43" s="16"/>
      <c r="AK43" s="16"/>
      <c r="AL43" s="16"/>
    </row>
    <row r="44" spans="1:38" s="477" customFormat="1" ht="31.5" x14ac:dyDescent="0.2">
      <c r="A44" s="478"/>
      <c r="B44" s="479" t="s">
        <v>91</v>
      </c>
      <c r="C44" s="49" t="s">
        <v>89</v>
      </c>
      <c r="D44" s="491"/>
      <c r="E44" s="64">
        <f>SUM(E45)</f>
        <v>10000</v>
      </c>
      <c r="F44" s="64">
        <f t="shared" ref="F44:X44" si="35">SUM(F45)</f>
        <v>0</v>
      </c>
      <c r="G44" s="64">
        <f t="shared" si="35"/>
        <v>0</v>
      </c>
      <c r="H44" s="64">
        <f t="shared" si="35"/>
        <v>10000</v>
      </c>
      <c r="I44" s="64">
        <f t="shared" ref="I44" si="36">SUM(I45)</f>
        <v>10000</v>
      </c>
      <c r="J44" s="304">
        <f t="shared" ref="J44" si="37">SUM(J45)</f>
        <v>0</v>
      </c>
      <c r="K44" s="304">
        <f t="shared" si="35"/>
        <v>0</v>
      </c>
      <c r="L44" s="304">
        <f t="shared" si="35"/>
        <v>0</v>
      </c>
      <c r="M44" s="304">
        <f t="shared" si="35"/>
        <v>0</v>
      </c>
      <c r="N44" s="304">
        <f t="shared" si="35"/>
        <v>0</v>
      </c>
      <c r="O44" s="304">
        <f t="shared" si="35"/>
        <v>0</v>
      </c>
      <c r="P44" s="304">
        <f t="shared" si="35"/>
        <v>0</v>
      </c>
      <c r="Q44" s="304">
        <f t="shared" si="35"/>
        <v>0</v>
      </c>
      <c r="R44" s="304">
        <f t="shared" si="35"/>
        <v>0</v>
      </c>
      <c r="S44" s="304">
        <f t="shared" si="35"/>
        <v>0</v>
      </c>
      <c r="T44" s="304">
        <f t="shared" si="35"/>
        <v>0</v>
      </c>
      <c r="U44" s="304">
        <f t="shared" si="35"/>
        <v>0</v>
      </c>
      <c r="V44" s="64">
        <f t="shared" si="35"/>
        <v>0</v>
      </c>
      <c r="W44" s="64">
        <f t="shared" si="35"/>
        <v>10000</v>
      </c>
      <c r="X44" s="64">
        <f t="shared" si="35"/>
        <v>0</v>
      </c>
      <c r="Y44" s="69">
        <f t="shared" si="6"/>
        <v>100</v>
      </c>
      <c r="Z44" s="424" t="e">
        <f t="shared" si="16"/>
        <v>#DIV/0!</v>
      </c>
      <c r="AA44" s="481"/>
      <c r="AB44" s="475"/>
      <c r="AC44" s="475"/>
      <c r="AD44" s="475"/>
      <c r="AE44" s="475"/>
      <c r="AF44" s="475"/>
      <c r="AG44" s="476"/>
      <c r="AH44" s="476"/>
      <c r="AI44" s="476"/>
      <c r="AJ44" s="476"/>
      <c r="AK44" s="476"/>
      <c r="AL44" s="476"/>
    </row>
    <row r="45" spans="1:38" ht="199.5" customHeight="1" x14ac:dyDescent="0.35">
      <c r="A45" s="377">
        <v>20</v>
      </c>
      <c r="B45" s="397">
        <v>3110</v>
      </c>
      <c r="C45" s="133" t="s">
        <v>18</v>
      </c>
      <c r="D45" s="150" t="s">
        <v>90</v>
      </c>
      <c r="E45" s="68">
        <v>10000</v>
      </c>
      <c r="F45" s="68"/>
      <c r="G45" s="68"/>
      <c r="H45" s="70">
        <f t="shared" si="7"/>
        <v>10000</v>
      </c>
      <c r="I45" s="365">
        <f>травень!H45</f>
        <v>10000</v>
      </c>
      <c r="J45" s="262"/>
      <c r="K45" s="262"/>
      <c r="L45" s="262"/>
      <c r="M45" s="262"/>
      <c r="N45" s="262"/>
      <c r="O45" s="290"/>
      <c r="P45" s="290"/>
      <c r="Q45" s="290"/>
      <c r="R45" s="290"/>
      <c r="S45" s="290"/>
      <c r="T45" s="290"/>
      <c r="U45" s="290"/>
      <c r="V45" s="65">
        <f>SUM(J45:U45)</f>
        <v>0</v>
      </c>
      <c r="W45" s="70">
        <v>10000</v>
      </c>
      <c r="X45" s="70">
        <f t="shared" si="8"/>
        <v>0</v>
      </c>
      <c r="Y45" s="70">
        <f t="shared" si="6"/>
        <v>100</v>
      </c>
      <c r="Z45" s="195" t="e">
        <f t="shared" si="16"/>
        <v>#DIV/0!</v>
      </c>
      <c r="AA45" s="235"/>
      <c r="AB45" s="36"/>
      <c r="AC45" s="36"/>
      <c r="AD45" s="36"/>
      <c r="AE45" s="36"/>
      <c r="AF45" s="36"/>
      <c r="AG45" s="16"/>
      <c r="AH45" s="16"/>
      <c r="AI45" s="16"/>
      <c r="AJ45" s="16"/>
      <c r="AK45" s="16"/>
      <c r="AL45" s="16"/>
    </row>
    <row r="46" spans="1:38" s="495" customFormat="1" ht="147.75" customHeight="1" x14ac:dyDescent="0.2">
      <c r="A46" s="473"/>
      <c r="B46" s="400" t="s">
        <v>182</v>
      </c>
      <c r="C46" s="91" t="s">
        <v>183</v>
      </c>
      <c r="D46" s="172"/>
      <c r="E46" s="67">
        <f>SUM(E47:E48)</f>
        <v>0</v>
      </c>
      <c r="F46" s="67">
        <f t="shared" ref="F46:X46" si="38">SUM(F47:F48)</f>
        <v>209646</v>
      </c>
      <c r="G46" s="67">
        <f t="shared" si="38"/>
        <v>209646</v>
      </c>
      <c r="H46" s="67">
        <f t="shared" si="38"/>
        <v>209646</v>
      </c>
      <c r="I46" s="67">
        <f t="shared" si="38"/>
        <v>209646</v>
      </c>
      <c r="J46" s="302">
        <f t="shared" si="38"/>
        <v>0</v>
      </c>
      <c r="K46" s="302">
        <f t="shared" si="38"/>
        <v>0</v>
      </c>
      <c r="L46" s="302">
        <f t="shared" si="38"/>
        <v>0</v>
      </c>
      <c r="M46" s="302">
        <f t="shared" si="38"/>
        <v>0</v>
      </c>
      <c r="N46" s="302">
        <f t="shared" si="38"/>
        <v>0</v>
      </c>
      <c r="O46" s="302">
        <f t="shared" si="38"/>
        <v>0</v>
      </c>
      <c r="P46" s="302">
        <f t="shared" si="38"/>
        <v>0</v>
      </c>
      <c r="Q46" s="302">
        <f t="shared" si="38"/>
        <v>0</v>
      </c>
      <c r="R46" s="302">
        <f t="shared" si="38"/>
        <v>0</v>
      </c>
      <c r="S46" s="302">
        <f t="shared" si="38"/>
        <v>0</v>
      </c>
      <c r="T46" s="302">
        <f t="shared" si="38"/>
        <v>0</v>
      </c>
      <c r="U46" s="302">
        <f t="shared" si="38"/>
        <v>0</v>
      </c>
      <c r="V46" s="67">
        <f t="shared" si="38"/>
        <v>0</v>
      </c>
      <c r="W46" s="67">
        <f t="shared" si="38"/>
        <v>21000</v>
      </c>
      <c r="X46" s="67">
        <f t="shared" si="38"/>
        <v>0</v>
      </c>
      <c r="Y46" s="67" t="e">
        <f t="shared" si="6"/>
        <v>#DIV/0!</v>
      </c>
      <c r="Z46" s="434">
        <f t="shared" si="16"/>
        <v>10.016885607166365</v>
      </c>
      <c r="AA46" s="492"/>
      <c r="AB46" s="493"/>
      <c r="AC46" s="493"/>
      <c r="AD46" s="493"/>
      <c r="AE46" s="493"/>
      <c r="AF46" s="493"/>
      <c r="AG46" s="494"/>
      <c r="AH46" s="494"/>
      <c r="AI46" s="494"/>
      <c r="AJ46" s="494"/>
      <c r="AK46" s="494"/>
      <c r="AL46" s="494"/>
    </row>
    <row r="47" spans="1:38" ht="113.25" customHeight="1" x14ac:dyDescent="0.35">
      <c r="A47" s="377">
        <v>21</v>
      </c>
      <c r="B47" s="397">
        <v>2210</v>
      </c>
      <c r="C47" s="217" t="s">
        <v>184</v>
      </c>
      <c r="D47" s="165" t="s">
        <v>185</v>
      </c>
      <c r="E47" s="68"/>
      <c r="F47" s="110">
        <v>185556</v>
      </c>
      <c r="G47" s="110">
        <v>185556</v>
      </c>
      <c r="H47" s="70">
        <f t="shared" si="7"/>
        <v>185556</v>
      </c>
      <c r="I47" s="365">
        <f>травень!H47</f>
        <v>185556</v>
      </c>
      <c r="J47" s="262"/>
      <c r="K47" s="262"/>
      <c r="L47" s="262"/>
      <c r="M47" s="262"/>
      <c r="N47" s="262"/>
      <c r="O47" s="290"/>
      <c r="P47" s="290"/>
      <c r="Q47" s="290"/>
      <c r="R47" s="290"/>
      <c r="S47" s="290"/>
      <c r="T47" s="290"/>
      <c r="U47" s="290"/>
      <c r="V47" s="65">
        <f>SUM(J47:U47)</f>
        <v>0</v>
      </c>
      <c r="W47" s="70"/>
      <c r="X47" s="70">
        <f t="shared" si="8"/>
        <v>0</v>
      </c>
      <c r="Y47" s="70" t="e">
        <f t="shared" si="6"/>
        <v>#DIV/0!</v>
      </c>
      <c r="Z47" s="195">
        <f t="shared" si="16"/>
        <v>0</v>
      </c>
      <c r="AA47" s="235"/>
      <c r="AB47" s="36"/>
      <c r="AC47" s="36"/>
      <c r="AD47" s="36"/>
      <c r="AE47" s="36"/>
      <c r="AF47" s="36"/>
      <c r="AG47" s="16"/>
      <c r="AH47" s="16"/>
      <c r="AI47" s="16"/>
      <c r="AJ47" s="16"/>
      <c r="AK47" s="16"/>
      <c r="AL47" s="16"/>
    </row>
    <row r="48" spans="1:38" ht="109.5" customHeight="1" x14ac:dyDescent="0.35">
      <c r="A48" s="377">
        <v>22</v>
      </c>
      <c r="B48" s="397">
        <v>3110</v>
      </c>
      <c r="C48" s="133" t="s">
        <v>18</v>
      </c>
      <c r="D48" s="165" t="s">
        <v>185</v>
      </c>
      <c r="E48" s="68"/>
      <c r="F48" s="214">
        <v>24090</v>
      </c>
      <c r="G48" s="214">
        <v>24090</v>
      </c>
      <c r="H48" s="70">
        <f t="shared" si="7"/>
        <v>24090</v>
      </c>
      <c r="I48" s="365">
        <f>травень!H48</f>
        <v>24090</v>
      </c>
      <c r="J48" s="262"/>
      <c r="K48" s="262"/>
      <c r="L48" s="262"/>
      <c r="M48" s="262"/>
      <c r="N48" s="262"/>
      <c r="O48" s="290"/>
      <c r="P48" s="290"/>
      <c r="Q48" s="290"/>
      <c r="R48" s="290"/>
      <c r="S48" s="290"/>
      <c r="T48" s="290"/>
      <c r="U48" s="290"/>
      <c r="V48" s="65">
        <f>SUM(J48:U48)</f>
        <v>0</v>
      </c>
      <c r="W48" s="70">
        <v>21000</v>
      </c>
      <c r="X48" s="70">
        <f t="shared" si="8"/>
        <v>0</v>
      </c>
      <c r="Y48" s="70" t="e">
        <f t="shared" si="6"/>
        <v>#DIV/0!</v>
      </c>
      <c r="Z48" s="195">
        <f t="shared" si="16"/>
        <v>87.173100871731009</v>
      </c>
      <c r="AA48" s="235"/>
      <c r="AB48" s="36"/>
      <c r="AC48" s="36"/>
      <c r="AD48" s="36"/>
      <c r="AE48" s="36"/>
      <c r="AF48" s="36"/>
      <c r="AG48" s="16"/>
      <c r="AH48" s="16"/>
      <c r="AI48" s="16"/>
      <c r="AJ48" s="16"/>
      <c r="AK48" s="16"/>
      <c r="AL48" s="16"/>
    </row>
    <row r="49" spans="1:38" s="501" customFormat="1" ht="152.25" customHeight="1" x14ac:dyDescent="0.2">
      <c r="A49" s="496"/>
      <c r="B49" s="474" t="s">
        <v>169</v>
      </c>
      <c r="C49" s="157" t="s">
        <v>164</v>
      </c>
      <c r="D49" s="497"/>
      <c r="E49" s="67">
        <f>SUM(E50:E51)</f>
        <v>0</v>
      </c>
      <c r="F49" s="67">
        <f t="shared" ref="F49:X49" si="39">SUM(F50:F51)</f>
        <v>12311300</v>
      </c>
      <c r="G49" s="67">
        <f t="shared" si="39"/>
        <v>11886800</v>
      </c>
      <c r="H49" s="67">
        <f t="shared" si="39"/>
        <v>1132200</v>
      </c>
      <c r="I49" s="67">
        <f t="shared" si="39"/>
        <v>754800</v>
      </c>
      <c r="J49" s="302">
        <f t="shared" si="39"/>
        <v>0</v>
      </c>
      <c r="K49" s="302">
        <f t="shared" si="39"/>
        <v>0</v>
      </c>
      <c r="L49" s="302">
        <f t="shared" si="39"/>
        <v>0</v>
      </c>
      <c r="M49" s="302">
        <f t="shared" si="39"/>
        <v>377400</v>
      </c>
      <c r="N49" s="302">
        <f t="shared" si="39"/>
        <v>0</v>
      </c>
      <c r="O49" s="302">
        <f t="shared" si="39"/>
        <v>0</v>
      </c>
      <c r="P49" s="302">
        <f t="shared" si="39"/>
        <v>0</v>
      </c>
      <c r="Q49" s="302">
        <f t="shared" si="39"/>
        <v>0</v>
      </c>
      <c r="R49" s="302">
        <f t="shared" si="39"/>
        <v>0</v>
      </c>
      <c r="S49" s="302">
        <f t="shared" si="39"/>
        <v>0</v>
      </c>
      <c r="T49" s="302">
        <f t="shared" si="39"/>
        <v>0</v>
      </c>
      <c r="U49" s="302">
        <f t="shared" si="39"/>
        <v>0</v>
      </c>
      <c r="V49" s="67">
        <f t="shared" si="39"/>
        <v>377400</v>
      </c>
      <c r="W49" s="67">
        <f t="shared" si="39"/>
        <v>0</v>
      </c>
      <c r="X49" s="67">
        <f t="shared" si="39"/>
        <v>11179100</v>
      </c>
      <c r="Y49" s="67" t="e">
        <f t="shared" si="6"/>
        <v>#DIV/0!</v>
      </c>
      <c r="Z49" s="434">
        <f t="shared" si="16"/>
        <v>0</v>
      </c>
      <c r="AA49" s="498"/>
      <c r="AB49" s="499"/>
      <c r="AC49" s="499"/>
      <c r="AD49" s="499"/>
      <c r="AE49" s="499"/>
      <c r="AF49" s="499"/>
      <c r="AG49" s="500"/>
      <c r="AH49" s="500"/>
      <c r="AI49" s="500"/>
      <c r="AJ49" s="500"/>
      <c r="AK49" s="500"/>
      <c r="AL49" s="500"/>
    </row>
    <row r="50" spans="1:38" s="117" customFormat="1" ht="135.75" customHeight="1" x14ac:dyDescent="0.35">
      <c r="A50" s="374">
        <v>23</v>
      </c>
      <c r="B50" s="393" t="s">
        <v>186</v>
      </c>
      <c r="C50" s="133" t="s">
        <v>18</v>
      </c>
      <c r="D50" s="204" t="s">
        <v>165</v>
      </c>
      <c r="E50" s="70"/>
      <c r="F50" s="70">
        <f>896290+3100000+41600</f>
        <v>4037890</v>
      </c>
      <c r="G50" s="237">
        <f>896290+3100000</f>
        <v>3996290</v>
      </c>
      <c r="H50" s="70">
        <f t="shared" si="7"/>
        <v>1082533</v>
      </c>
      <c r="I50" s="365">
        <f>травень!H50</f>
        <v>705133</v>
      </c>
      <c r="J50" s="303"/>
      <c r="K50" s="303"/>
      <c r="L50" s="303"/>
      <c r="M50" s="277">
        <v>377400</v>
      </c>
      <c r="N50" s="303"/>
      <c r="O50" s="303"/>
      <c r="P50" s="303"/>
      <c r="Q50" s="303"/>
      <c r="R50" s="303"/>
      <c r="S50" s="303"/>
      <c r="T50" s="303"/>
      <c r="U50" s="303"/>
      <c r="V50" s="70">
        <f>SUM(J50:U50)</f>
        <v>377400</v>
      </c>
      <c r="W50" s="71"/>
      <c r="X50" s="70">
        <f t="shared" si="8"/>
        <v>2955357</v>
      </c>
      <c r="Y50" s="70" t="e">
        <f t="shared" si="6"/>
        <v>#DIV/0!</v>
      </c>
      <c r="Z50" s="195">
        <f t="shared" si="16"/>
        <v>0</v>
      </c>
      <c r="AA50" s="261"/>
      <c r="AB50" s="115"/>
      <c r="AC50" s="115"/>
      <c r="AD50" s="115"/>
      <c r="AE50" s="115"/>
      <c r="AF50" s="115"/>
      <c r="AG50" s="116"/>
      <c r="AH50" s="116"/>
      <c r="AI50" s="116"/>
      <c r="AJ50" s="116"/>
      <c r="AK50" s="116"/>
      <c r="AL50" s="116"/>
    </row>
    <row r="51" spans="1:38" ht="136.5" customHeight="1" x14ac:dyDescent="0.35">
      <c r="A51" s="377">
        <v>24</v>
      </c>
      <c r="B51" s="397">
        <v>3110</v>
      </c>
      <c r="C51" s="133" t="s">
        <v>18</v>
      </c>
      <c r="D51" s="204" t="s">
        <v>165</v>
      </c>
      <c r="E51" s="68"/>
      <c r="F51" s="68">
        <f>990510+6900000+382900</f>
        <v>8273410</v>
      </c>
      <c r="G51" s="287">
        <f>990510+6900000</f>
        <v>7890510</v>
      </c>
      <c r="H51" s="70">
        <f t="shared" si="7"/>
        <v>49667</v>
      </c>
      <c r="I51" s="365">
        <f>травень!H51</f>
        <v>49667</v>
      </c>
      <c r="J51" s="262"/>
      <c r="K51" s="262"/>
      <c r="L51" s="262"/>
      <c r="M51" s="262"/>
      <c r="N51" s="262"/>
      <c r="O51" s="290"/>
      <c r="P51" s="290"/>
      <c r="Q51" s="290"/>
      <c r="R51" s="290"/>
      <c r="S51" s="290"/>
      <c r="T51" s="290"/>
      <c r="U51" s="290"/>
      <c r="V51" s="70">
        <f>SUM(J51:U51)</f>
        <v>0</v>
      </c>
      <c r="W51" s="70"/>
      <c r="X51" s="70">
        <f t="shared" si="8"/>
        <v>8223743</v>
      </c>
      <c r="Y51" s="70" t="e">
        <f t="shared" si="6"/>
        <v>#DIV/0!</v>
      </c>
      <c r="Z51" s="195">
        <f t="shared" si="16"/>
        <v>0</v>
      </c>
      <c r="AA51" s="235"/>
      <c r="AB51" s="36"/>
      <c r="AC51" s="36"/>
      <c r="AD51" s="36"/>
      <c r="AE51" s="36"/>
      <c r="AF51" s="36"/>
      <c r="AG51" s="16"/>
      <c r="AH51" s="16"/>
      <c r="AI51" s="16"/>
      <c r="AJ51" s="16"/>
      <c r="AK51" s="16"/>
      <c r="AL51" s="16"/>
    </row>
    <row r="52" spans="1:38" s="501" customFormat="1" ht="78.75" x14ac:dyDescent="0.2">
      <c r="A52" s="496"/>
      <c r="B52" s="474" t="s">
        <v>198</v>
      </c>
      <c r="C52" s="91" t="s">
        <v>199</v>
      </c>
      <c r="D52" s="172"/>
      <c r="E52" s="67">
        <f>SUM(E53)</f>
        <v>0</v>
      </c>
      <c r="F52" s="67">
        <f>SUM(F53)</f>
        <v>1281427</v>
      </c>
      <c r="G52" s="67">
        <f t="shared" ref="G52:X52" si="40">SUM(G53)</f>
        <v>1281427</v>
      </c>
      <c r="H52" s="67">
        <f t="shared" si="40"/>
        <v>0</v>
      </c>
      <c r="I52" s="67">
        <f t="shared" si="40"/>
        <v>0</v>
      </c>
      <c r="J52" s="302">
        <f t="shared" si="40"/>
        <v>0</v>
      </c>
      <c r="K52" s="302">
        <f t="shared" si="40"/>
        <v>0</v>
      </c>
      <c r="L52" s="302">
        <f t="shared" si="40"/>
        <v>0</v>
      </c>
      <c r="M52" s="302">
        <f t="shared" si="40"/>
        <v>0</v>
      </c>
      <c r="N52" s="302">
        <f t="shared" si="40"/>
        <v>0</v>
      </c>
      <c r="O52" s="302">
        <f t="shared" si="40"/>
        <v>0</v>
      </c>
      <c r="P52" s="302">
        <f t="shared" si="40"/>
        <v>0</v>
      </c>
      <c r="Q52" s="302">
        <f t="shared" si="40"/>
        <v>0</v>
      </c>
      <c r="R52" s="302">
        <f t="shared" si="40"/>
        <v>0</v>
      </c>
      <c r="S52" s="302">
        <f t="shared" si="40"/>
        <v>0</v>
      </c>
      <c r="T52" s="302">
        <f t="shared" si="40"/>
        <v>0</v>
      </c>
      <c r="U52" s="302">
        <f t="shared" si="40"/>
        <v>0</v>
      </c>
      <c r="V52" s="67">
        <f t="shared" si="40"/>
        <v>0</v>
      </c>
      <c r="W52" s="67">
        <f t="shared" si="40"/>
        <v>0</v>
      </c>
      <c r="X52" s="67">
        <f t="shared" si="40"/>
        <v>1281427</v>
      </c>
      <c r="Y52" s="67" t="e">
        <f t="shared" si="6"/>
        <v>#DIV/0!</v>
      </c>
      <c r="Z52" s="434">
        <f t="shared" si="16"/>
        <v>0</v>
      </c>
      <c r="AA52" s="498"/>
      <c r="AB52" s="499"/>
      <c r="AC52" s="499"/>
      <c r="AD52" s="499"/>
      <c r="AE52" s="499"/>
      <c r="AF52" s="499"/>
      <c r="AG52" s="500"/>
      <c r="AH52" s="500"/>
      <c r="AI52" s="500"/>
      <c r="AJ52" s="500"/>
      <c r="AK52" s="500"/>
      <c r="AL52" s="500"/>
    </row>
    <row r="53" spans="1:38" ht="136.5" customHeight="1" x14ac:dyDescent="0.35">
      <c r="A53" s="377">
        <v>25</v>
      </c>
      <c r="B53" s="401" t="s">
        <v>5</v>
      </c>
      <c r="C53" s="133" t="s">
        <v>0</v>
      </c>
      <c r="D53" s="204" t="s">
        <v>206</v>
      </c>
      <c r="E53" s="68"/>
      <c r="F53" s="68">
        <v>1281427</v>
      </c>
      <c r="G53" s="435">
        <v>1281427</v>
      </c>
      <c r="H53" s="70">
        <f>I53+V53</f>
        <v>0</v>
      </c>
      <c r="I53" s="365"/>
      <c r="J53" s="262"/>
      <c r="K53" s="262"/>
      <c r="L53" s="262"/>
      <c r="M53" s="262"/>
      <c r="N53" s="262"/>
      <c r="O53" s="290"/>
      <c r="P53" s="290"/>
      <c r="Q53" s="290"/>
      <c r="R53" s="290"/>
      <c r="S53" s="290"/>
      <c r="T53" s="290"/>
      <c r="U53" s="290"/>
      <c r="V53" s="70">
        <f t="shared" ref="V53" si="41">SUM(J53:U53)</f>
        <v>0</v>
      </c>
      <c r="W53" s="70"/>
      <c r="X53" s="70">
        <f t="shared" si="8"/>
        <v>1281427</v>
      </c>
      <c r="Y53" s="70" t="e">
        <f t="shared" si="6"/>
        <v>#DIV/0!</v>
      </c>
      <c r="Z53" s="195">
        <f t="shared" si="16"/>
        <v>0</v>
      </c>
      <c r="AA53" s="235"/>
      <c r="AB53" s="36"/>
      <c r="AC53" s="36"/>
      <c r="AD53" s="36"/>
      <c r="AE53" s="36"/>
      <c r="AF53" s="36"/>
      <c r="AG53" s="16"/>
      <c r="AH53" s="16"/>
      <c r="AI53" s="16"/>
      <c r="AJ53" s="16"/>
      <c r="AK53" s="16"/>
      <c r="AL53" s="16"/>
    </row>
    <row r="54" spans="1:38" s="505" customFormat="1" ht="156.75" customHeight="1" x14ac:dyDescent="0.2">
      <c r="A54" s="496"/>
      <c r="B54" s="474" t="s">
        <v>187</v>
      </c>
      <c r="C54" s="284" t="s">
        <v>188</v>
      </c>
      <c r="D54" s="172"/>
      <c r="E54" s="67">
        <f>SUM(E55)</f>
        <v>0</v>
      </c>
      <c r="F54" s="67">
        <f t="shared" ref="F54:X54" si="42">SUM(F55)</f>
        <v>6060080</v>
      </c>
      <c r="G54" s="67">
        <f t="shared" si="42"/>
        <v>6060080</v>
      </c>
      <c r="H54" s="67">
        <f t="shared" si="42"/>
        <v>3030040</v>
      </c>
      <c r="I54" s="67">
        <f t="shared" si="42"/>
        <v>3030040</v>
      </c>
      <c r="J54" s="302">
        <f t="shared" si="42"/>
        <v>0</v>
      </c>
      <c r="K54" s="302">
        <f t="shared" si="42"/>
        <v>0</v>
      </c>
      <c r="L54" s="302">
        <f t="shared" si="42"/>
        <v>0</v>
      </c>
      <c r="M54" s="302">
        <f t="shared" si="42"/>
        <v>0</v>
      </c>
      <c r="N54" s="302">
        <f t="shared" si="42"/>
        <v>0</v>
      </c>
      <c r="O54" s="302">
        <f t="shared" si="42"/>
        <v>0</v>
      </c>
      <c r="P54" s="302">
        <f t="shared" si="42"/>
        <v>0</v>
      </c>
      <c r="Q54" s="302">
        <f t="shared" si="42"/>
        <v>0</v>
      </c>
      <c r="R54" s="302">
        <f t="shared" si="42"/>
        <v>0</v>
      </c>
      <c r="S54" s="302">
        <f t="shared" si="42"/>
        <v>0</v>
      </c>
      <c r="T54" s="302">
        <f t="shared" si="42"/>
        <v>0</v>
      </c>
      <c r="U54" s="302">
        <f t="shared" si="42"/>
        <v>0</v>
      </c>
      <c r="V54" s="67">
        <f t="shared" si="42"/>
        <v>0</v>
      </c>
      <c r="W54" s="67">
        <f t="shared" si="42"/>
        <v>0</v>
      </c>
      <c r="X54" s="67">
        <f t="shared" si="42"/>
        <v>3030040</v>
      </c>
      <c r="Y54" s="67" t="e">
        <f t="shared" si="6"/>
        <v>#DIV/0!</v>
      </c>
      <c r="Z54" s="434">
        <f t="shared" si="16"/>
        <v>0</v>
      </c>
      <c r="AA54" s="502"/>
      <c r="AB54" s="503"/>
      <c r="AC54" s="503"/>
      <c r="AD54" s="503"/>
      <c r="AE54" s="503"/>
      <c r="AF54" s="503"/>
      <c r="AG54" s="504"/>
      <c r="AH54" s="504"/>
      <c r="AI54" s="504"/>
      <c r="AJ54" s="504"/>
      <c r="AK54" s="504"/>
      <c r="AL54" s="504"/>
    </row>
    <row r="55" spans="1:38" s="117" customFormat="1" ht="272.25" customHeight="1" x14ac:dyDescent="0.35">
      <c r="A55" s="374">
        <v>26</v>
      </c>
      <c r="B55" s="401" t="s">
        <v>5</v>
      </c>
      <c r="C55" s="133" t="s">
        <v>0</v>
      </c>
      <c r="D55" s="285" t="s">
        <v>189</v>
      </c>
      <c r="E55" s="70"/>
      <c r="F55" s="212">
        <f>5970080+90000</f>
        <v>6060080</v>
      </c>
      <c r="G55" s="212">
        <f>5970080+90000</f>
        <v>6060080</v>
      </c>
      <c r="H55" s="70">
        <f t="shared" si="7"/>
        <v>3030040</v>
      </c>
      <c r="I55" s="365">
        <f>травень!H53</f>
        <v>3030040</v>
      </c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70">
        <f>SUM(J55:U55)</f>
        <v>0</v>
      </c>
      <c r="W55" s="70"/>
      <c r="X55" s="70">
        <f t="shared" si="8"/>
        <v>3030040</v>
      </c>
      <c r="Y55" s="70" t="e">
        <f t="shared" si="6"/>
        <v>#DIV/0!</v>
      </c>
      <c r="Z55" s="195">
        <f t="shared" si="16"/>
        <v>0</v>
      </c>
      <c r="AA55" s="261"/>
      <c r="AB55" s="115"/>
      <c r="AC55" s="115"/>
      <c r="AD55" s="115"/>
      <c r="AE55" s="115"/>
      <c r="AF55" s="115"/>
      <c r="AG55" s="116"/>
      <c r="AH55" s="116"/>
      <c r="AI55" s="116"/>
      <c r="AJ55" s="116"/>
      <c r="AK55" s="116"/>
      <c r="AL55" s="116"/>
    </row>
    <row r="56" spans="1:38" s="439" customFormat="1" ht="156" customHeight="1" x14ac:dyDescent="0.3">
      <c r="A56" s="378"/>
      <c r="B56" s="400" t="s">
        <v>191</v>
      </c>
      <c r="C56" s="284" t="s">
        <v>190</v>
      </c>
      <c r="D56" s="440"/>
      <c r="E56" s="67">
        <f>SUM(E57)</f>
        <v>0</v>
      </c>
      <c r="F56" s="67">
        <f t="shared" ref="F56:X56" si="43">SUM(F57)</f>
        <v>23287085</v>
      </c>
      <c r="G56" s="67">
        <f t="shared" si="43"/>
        <v>23287085</v>
      </c>
      <c r="H56" s="67">
        <f t="shared" si="43"/>
        <v>16268114</v>
      </c>
      <c r="I56" s="67">
        <f t="shared" si="43"/>
        <v>11727714</v>
      </c>
      <c r="J56" s="302">
        <f t="shared" si="43"/>
        <v>0</v>
      </c>
      <c r="K56" s="302">
        <f t="shared" si="43"/>
        <v>0</v>
      </c>
      <c r="L56" s="302">
        <f t="shared" si="43"/>
        <v>0</v>
      </c>
      <c r="M56" s="302">
        <f t="shared" si="43"/>
        <v>0</v>
      </c>
      <c r="N56" s="302">
        <f t="shared" si="43"/>
        <v>4540400</v>
      </c>
      <c r="O56" s="302">
        <f t="shared" si="43"/>
        <v>0</v>
      </c>
      <c r="P56" s="302">
        <f t="shared" si="43"/>
        <v>0</v>
      </c>
      <c r="Q56" s="302">
        <f t="shared" si="43"/>
        <v>0</v>
      </c>
      <c r="R56" s="302">
        <f t="shared" si="43"/>
        <v>0</v>
      </c>
      <c r="S56" s="302">
        <f t="shared" si="43"/>
        <v>0</v>
      </c>
      <c r="T56" s="302">
        <f t="shared" si="43"/>
        <v>0</v>
      </c>
      <c r="U56" s="302">
        <f t="shared" si="43"/>
        <v>0</v>
      </c>
      <c r="V56" s="67">
        <f t="shared" si="43"/>
        <v>4540400</v>
      </c>
      <c r="W56" s="67">
        <f t="shared" si="43"/>
        <v>0</v>
      </c>
      <c r="X56" s="67">
        <f t="shared" si="43"/>
        <v>7018971</v>
      </c>
      <c r="Y56" s="67" t="e">
        <f t="shared" si="6"/>
        <v>#DIV/0!</v>
      </c>
      <c r="Z56" s="434">
        <f t="shared" si="16"/>
        <v>0</v>
      </c>
      <c r="AA56" s="436"/>
      <c r="AB56" s="437"/>
      <c r="AC56" s="437"/>
      <c r="AD56" s="437"/>
      <c r="AE56" s="437"/>
      <c r="AF56" s="437"/>
      <c r="AG56" s="438"/>
      <c r="AH56" s="438"/>
      <c r="AI56" s="438"/>
      <c r="AJ56" s="438"/>
      <c r="AK56" s="438"/>
      <c r="AL56" s="438"/>
    </row>
    <row r="57" spans="1:38" s="117" customFormat="1" ht="279.75" customHeight="1" x14ac:dyDescent="0.35">
      <c r="A57" s="374">
        <v>27</v>
      </c>
      <c r="B57" s="401" t="s">
        <v>5</v>
      </c>
      <c r="C57" s="133" t="s">
        <v>0</v>
      </c>
      <c r="D57" s="204" t="s">
        <v>192</v>
      </c>
      <c r="E57" s="70"/>
      <c r="F57" s="214">
        <v>23287085</v>
      </c>
      <c r="G57" s="214">
        <v>23287085</v>
      </c>
      <c r="H57" s="70">
        <f t="shared" si="7"/>
        <v>16268114</v>
      </c>
      <c r="I57" s="365">
        <f>травень!H55</f>
        <v>11727714</v>
      </c>
      <c r="J57" s="277"/>
      <c r="K57" s="277"/>
      <c r="L57" s="277"/>
      <c r="M57" s="277"/>
      <c r="N57" s="277">
        <v>4540400</v>
      </c>
      <c r="O57" s="277"/>
      <c r="P57" s="277"/>
      <c r="Q57" s="277"/>
      <c r="R57" s="277"/>
      <c r="S57" s="277"/>
      <c r="T57" s="277"/>
      <c r="U57" s="277"/>
      <c r="V57" s="70">
        <f>SUM(J57:U57)</f>
        <v>4540400</v>
      </c>
      <c r="W57" s="70"/>
      <c r="X57" s="70">
        <f t="shared" si="8"/>
        <v>7018971</v>
      </c>
      <c r="Y57" s="70" t="e">
        <f t="shared" si="6"/>
        <v>#DIV/0!</v>
      </c>
      <c r="Z57" s="195">
        <f t="shared" si="16"/>
        <v>0</v>
      </c>
      <c r="AA57" s="261"/>
      <c r="AB57" s="115"/>
      <c r="AC57" s="115"/>
      <c r="AD57" s="115"/>
      <c r="AE57" s="115"/>
      <c r="AF57" s="115"/>
      <c r="AG57" s="116"/>
      <c r="AH57" s="116"/>
      <c r="AI57" s="116"/>
      <c r="AJ57" s="116"/>
      <c r="AK57" s="116"/>
      <c r="AL57" s="116"/>
    </row>
    <row r="58" spans="1:38" ht="56.25" customHeight="1" x14ac:dyDescent="0.35">
      <c r="A58" s="370"/>
      <c r="B58" s="392" t="s">
        <v>60</v>
      </c>
      <c r="C58" s="49" t="s">
        <v>54</v>
      </c>
      <c r="D58" s="127"/>
      <c r="E58" s="67">
        <f>SUM(E59:E65)</f>
        <v>0</v>
      </c>
      <c r="F58" s="67">
        <f t="shared" ref="F58:X58" si="44">SUM(F59:F65)</f>
        <v>12340000</v>
      </c>
      <c r="G58" s="67">
        <f t="shared" si="44"/>
        <v>11765000</v>
      </c>
      <c r="H58" s="67">
        <f t="shared" si="44"/>
        <v>47000</v>
      </c>
      <c r="I58" s="67">
        <f t="shared" si="44"/>
        <v>47000</v>
      </c>
      <c r="J58" s="302">
        <f t="shared" si="44"/>
        <v>0</v>
      </c>
      <c r="K58" s="302">
        <f t="shared" si="44"/>
        <v>0</v>
      </c>
      <c r="L58" s="302">
        <f t="shared" si="44"/>
        <v>0</v>
      </c>
      <c r="M58" s="302">
        <f t="shared" si="44"/>
        <v>0</v>
      </c>
      <c r="N58" s="302">
        <f t="shared" si="44"/>
        <v>0</v>
      </c>
      <c r="O58" s="302">
        <f t="shared" si="44"/>
        <v>0</v>
      </c>
      <c r="P58" s="302">
        <f t="shared" si="44"/>
        <v>0</v>
      </c>
      <c r="Q58" s="302">
        <f t="shared" si="44"/>
        <v>0</v>
      </c>
      <c r="R58" s="302">
        <f t="shared" si="44"/>
        <v>0</v>
      </c>
      <c r="S58" s="302">
        <f t="shared" si="44"/>
        <v>0</v>
      </c>
      <c r="T58" s="302">
        <f t="shared" si="44"/>
        <v>0</v>
      </c>
      <c r="U58" s="302">
        <f t="shared" si="44"/>
        <v>0</v>
      </c>
      <c r="V58" s="67">
        <f t="shared" si="44"/>
        <v>0</v>
      </c>
      <c r="W58" s="67">
        <f t="shared" si="44"/>
        <v>47000</v>
      </c>
      <c r="X58" s="67">
        <f t="shared" si="44"/>
        <v>12293000</v>
      </c>
      <c r="Y58" s="69" t="e">
        <f t="shared" si="6"/>
        <v>#DIV/0!</v>
      </c>
      <c r="Z58" s="424">
        <f t="shared" si="16"/>
        <v>0.38087520259319285</v>
      </c>
      <c r="AA58" s="235"/>
      <c r="AB58" s="36"/>
      <c r="AC58" s="36"/>
      <c r="AD58" s="36"/>
      <c r="AE58" s="36"/>
      <c r="AF58" s="36"/>
      <c r="AG58" s="16"/>
      <c r="AH58" s="16"/>
      <c r="AI58" s="16"/>
      <c r="AJ58" s="16"/>
      <c r="AK58" s="16"/>
      <c r="AL58" s="16"/>
    </row>
    <row r="59" spans="1:38" ht="86.25" customHeight="1" x14ac:dyDescent="0.35">
      <c r="A59" s="374">
        <v>28</v>
      </c>
      <c r="B59" s="393" t="s">
        <v>20</v>
      </c>
      <c r="C59" s="120" t="s">
        <v>21</v>
      </c>
      <c r="D59" s="128" t="s">
        <v>163</v>
      </c>
      <c r="E59" s="71"/>
      <c r="F59" s="70">
        <v>25000</v>
      </c>
      <c r="G59" s="71"/>
      <c r="H59" s="70">
        <f t="shared" si="7"/>
        <v>0</v>
      </c>
      <c r="I59" s="365">
        <f>травень!H57</f>
        <v>0</v>
      </c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65">
        <f>SUM(J59:U59)</f>
        <v>0</v>
      </c>
      <c r="W59" s="71"/>
      <c r="X59" s="70">
        <f t="shared" si="8"/>
        <v>25000</v>
      </c>
      <c r="Y59" s="70" t="e">
        <f t="shared" si="6"/>
        <v>#DIV/0!</v>
      </c>
      <c r="Z59" s="195">
        <f t="shared" si="16"/>
        <v>0</v>
      </c>
      <c r="AA59" s="235"/>
      <c r="AB59" s="36"/>
      <c r="AC59" s="36"/>
      <c r="AD59" s="36"/>
      <c r="AE59" s="36"/>
      <c r="AF59" s="36"/>
      <c r="AG59" s="16"/>
      <c r="AH59" s="16"/>
      <c r="AI59" s="16"/>
      <c r="AJ59" s="16"/>
      <c r="AK59" s="16"/>
      <c r="AL59" s="16"/>
    </row>
    <row r="60" spans="1:38" ht="77.25" customHeight="1" x14ac:dyDescent="0.35">
      <c r="A60" s="377">
        <v>29</v>
      </c>
      <c r="B60" s="397">
        <v>3132</v>
      </c>
      <c r="C60" s="147" t="s">
        <v>0</v>
      </c>
      <c r="D60" s="151" t="s">
        <v>92</v>
      </c>
      <c r="E60" s="68"/>
      <c r="F60" s="68">
        <v>6150000</v>
      </c>
      <c r="G60" s="68">
        <v>6150000</v>
      </c>
      <c r="H60" s="70">
        <f t="shared" si="7"/>
        <v>0</v>
      </c>
      <c r="I60" s="365">
        <f>травень!H58</f>
        <v>0</v>
      </c>
      <c r="J60" s="262"/>
      <c r="K60" s="262"/>
      <c r="L60" s="262"/>
      <c r="M60" s="262"/>
      <c r="N60" s="262"/>
      <c r="O60" s="290"/>
      <c r="P60" s="290"/>
      <c r="Q60" s="290"/>
      <c r="R60" s="290"/>
      <c r="S60" s="290"/>
      <c r="T60" s="290"/>
      <c r="U60" s="290"/>
      <c r="V60" s="65">
        <f t="shared" ref="V60:V65" si="45">SUM(J60:U60)</f>
        <v>0</v>
      </c>
      <c r="W60" s="70"/>
      <c r="X60" s="70">
        <f t="shared" si="8"/>
        <v>6150000</v>
      </c>
      <c r="Y60" s="70" t="e">
        <f t="shared" si="6"/>
        <v>#DIV/0!</v>
      </c>
      <c r="Z60" s="195">
        <f t="shared" si="16"/>
        <v>0</v>
      </c>
      <c r="AA60" s="235"/>
      <c r="AB60" s="36"/>
      <c r="AC60" s="36"/>
      <c r="AD60" s="36"/>
      <c r="AE60" s="36"/>
      <c r="AF60" s="36"/>
      <c r="AG60" s="16"/>
      <c r="AH60" s="16"/>
      <c r="AI60" s="16"/>
      <c r="AJ60" s="16"/>
      <c r="AK60" s="16"/>
      <c r="AL60" s="16"/>
    </row>
    <row r="61" spans="1:38" ht="174" customHeight="1" x14ac:dyDescent="0.35">
      <c r="A61" s="377">
        <v>30</v>
      </c>
      <c r="B61" s="397">
        <v>3132</v>
      </c>
      <c r="C61" s="147" t="s">
        <v>0</v>
      </c>
      <c r="D61" s="152" t="s">
        <v>93</v>
      </c>
      <c r="E61" s="68"/>
      <c r="F61" s="68">
        <f>2645090+45000</f>
        <v>2690090</v>
      </c>
      <c r="G61" s="68">
        <f>2645090+45000</f>
        <v>2690090</v>
      </c>
      <c r="H61" s="70">
        <f t="shared" si="7"/>
        <v>0</v>
      </c>
      <c r="I61" s="365">
        <f>травень!H59</f>
        <v>0</v>
      </c>
      <c r="J61" s="262"/>
      <c r="K61" s="262"/>
      <c r="L61" s="262"/>
      <c r="M61" s="262"/>
      <c r="N61" s="262"/>
      <c r="O61" s="290"/>
      <c r="P61" s="290"/>
      <c r="Q61" s="290"/>
      <c r="R61" s="290"/>
      <c r="S61" s="290"/>
      <c r="T61" s="290"/>
      <c r="U61" s="290"/>
      <c r="V61" s="65">
        <f t="shared" si="45"/>
        <v>0</v>
      </c>
      <c r="W61" s="70"/>
      <c r="X61" s="70">
        <f t="shared" si="8"/>
        <v>2690090</v>
      </c>
      <c r="Y61" s="70" t="e">
        <f t="shared" si="6"/>
        <v>#DIV/0!</v>
      </c>
      <c r="Z61" s="195">
        <f t="shared" si="16"/>
        <v>0</v>
      </c>
      <c r="AA61" s="235"/>
      <c r="AB61" s="36"/>
      <c r="AC61" s="36"/>
      <c r="AD61" s="36"/>
      <c r="AE61" s="36"/>
      <c r="AF61" s="36"/>
      <c r="AG61" s="16"/>
      <c r="AH61" s="16"/>
      <c r="AI61" s="16"/>
      <c r="AJ61" s="16"/>
      <c r="AK61" s="16"/>
      <c r="AL61" s="16"/>
    </row>
    <row r="62" spans="1:38" ht="132.75" customHeight="1" x14ac:dyDescent="0.35">
      <c r="A62" s="377">
        <v>31</v>
      </c>
      <c r="B62" s="397">
        <v>3132</v>
      </c>
      <c r="C62" s="147" t="s">
        <v>0</v>
      </c>
      <c r="D62" s="149" t="s">
        <v>94</v>
      </c>
      <c r="E62" s="68"/>
      <c r="F62" s="68">
        <v>2854910</v>
      </c>
      <c r="G62" s="68">
        <v>2854910</v>
      </c>
      <c r="H62" s="70">
        <f t="shared" si="7"/>
        <v>47000</v>
      </c>
      <c r="I62" s="365">
        <f>травень!H60</f>
        <v>47000</v>
      </c>
      <c r="J62" s="262"/>
      <c r="K62" s="262"/>
      <c r="L62" s="262"/>
      <c r="M62" s="262"/>
      <c r="N62" s="262"/>
      <c r="O62" s="290"/>
      <c r="P62" s="290"/>
      <c r="Q62" s="290"/>
      <c r="R62" s="290"/>
      <c r="S62" s="290"/>
      <c r="T62" s="290"/>
      <c r="U62" s="290"/>
      <c r="V62" s="65">
        <f t="shared" si="45"/>
        <v>0</v>
      </c>
      <c r="W62" s="70">
        <f>47000</f>
        <v>47000</v>
      </c>
      <c r="X62" s="70">
        <f t="shared" si="8"/>
        <v>2807910</v>
      </c>
      <c r="Y62" s="70" t="e">
        <f t="shared" si="6"/>
        <v>#DIV/0!</v>
      </c>
      <c r="Z62" s="195">
        <f t="shared" si="16"/>
        <v>1.6462865729567657</v>
      </c>
      <c r="AA62" s="235"/>
      <c r="AB62" s="36"/>
      <c r="AC62" s="36"/>
      <c r="AD62" s="36"/>
      <c r="AE62" s="36"/>
      <c r="AF62" s="36"/>
      <c r="AG62" s="16"/>
      <c r="AH62" s="16"/>
      <c r="AI62" s="16"/>
      <c r="AJ62" s="16"/>
      <c r="AK62" s="16"/>
      <c r="AL62" s="16"/>
    </row>
    <row r="63" spans="1:38" ht="121.5" customHeight="1" x14ac:dyDescent="0.4">
      <c r="A63" s="377">
        <v>32</v>
      </c>
      <c r="B63" s="397">
        <v>3132</v>
      </c>
      <c r="C63" s="147" t="s">
        <v>0</v>
      </c>
      <c r="D63" s="88" t="s">
        <v>170</v>
      </c>
      <c r="E63" s="207"/>
      <c r="F63" s="286">
        <v>35000</v>
      </c>
      <c r="G63" s="286">
        <v>35000</v>
      </c>
      <c r="H63" s="70">
        <f t="shared" si="7"/>
        <v>0</v>
      </c>
      <c r="I63" s="365">
        <f>травень!H61</f>
        <v>0</v>
      </c>
      <c r="J63" s="262"/>
      <c r="K63" s="262"/>
      <c r="L63" s="262"/>
      <c r="M63" s="262"/>
      <c r="N63" s="262"/>
      <c r="O63" s="290"/>
      <c r="P63" s="290"/>
      <c r="Q63" s="290"/>
      <c r="R63" s="290"/>
      <c r="S63" s="290"/>
      <c r="T63" s="290"/>
      <c r="U63" s="290"/>
      <c r="V63" s="65">
        <f t="shared" si="45"/>
        <v>0</v>
      </c>
      <c r="W63" s="70"/>
      <c r="X63" s="70">
        <f t="shared" si="8"/>
        <v>35000</v>
      </c>
      <c r="Y63" s="70" t="e">
        <f t="shared" si="6"/>
        <v>#DIV/0!</v>
      </c>
      <c r="Z63" s="195">
        <f t="shared" si="16"/>
        <v>0</v>
      </c>
      <c r="AA63" s="235"/>
      <c r="AB63" s="36"/>
      <c r="AC63" s="36"/>
      <c r="AD63" s="36"/>
      <c r="AE63" s="36"/>
      <c r="AF63" s="36"/>
      <c r="AG63" s="16"/>
      <c r="AH63" s="16"/>
      <c r="AI63" s="16"/>
      <c r="AJ63" s="16"/>
      <c r="AK63" s="16"/>
      <c r="AL63" s="16"/>
    </row>
    <row r="64" spans="1:38" ht="111.75" customHeight="1" x14ac:dyDescent="0.4">
      <c r="A64" s="377">
        <v>33</v>
      </c>
      <c r="B64" s="397">
        <v>3132</v>
      </c>
      <c r="C64" s="147" t="s">
        <v>0</v>
      </c>
      <c r="D64" s="88" t="s">
        <v>171</v>
      </c>
      <c r="E64" s="207"/>
      <c r="F64" s="286">
        <v>35000</v>
      </c>
      <c r="G64" s="286">
        <v>35000</v>
      </c>
      <c r="H64" s="70">
        <f t="shared" si="7"/>
        <v>0</v>
      </c>
      <c r="I64" s="365">
        <f>травень!H62</f>
        <v>0</v>
      </c>
      <c r="J64" s="262"/>
      <c r="K64" s="262"/>
      <c r="L64" s="262"/>
      <c r="M64" s="262"/>
      <c r="N64" s="262"/>
      <c r="O64" s="290"/>
      <c r="P64" s="290"/>
      <c r="Q64" s="290"/>
      <c r="R64" s="290"/>
      <c r="S64" s="290"/>
      <c r="T64" s="290"/>
      <c r="U64" s="290"/>
      <c r="V64" s="65">
        <f t="shared" si="45"/>
        <v>0</v>
      </c>
      <c r="W64" s="70"/>
      <c r="X64" s="70">
        <f t="shared" si="8"/>
        <v>35000</v>
      </c>
      <c r="Y64" s="70" t="e">
        <f t="shared" si="6"/>
        <v>#DIV/0!</v>
      </c>
      <c r="Z64" s="195">
        <f t="shared" si="16"/>
        <v>0</v>
      </c>
      <c r="AA64" s="235"/>
      <c r="AB64" s="36"/>
      <c r="AC64" s="36"/>
      <c r="AD64" s="36"/>
      <c r="AE64" s="36"/>
      <c r="AF64" s="36"/>
      <c r="AG64" s="16"/>
      <c r="AH64" s="16"/>
      <c r="AI64" s="16"/>
      <c r="AJ64" s="16"/>
      <c r="AK64" s="16"/>
      <c r="AL64" s="16"/>
    </row>
    <row r="65" spans="1:38" ht="107.25" customHeight="1" x14ac:dyDescent="0.35">
      <c r="A65" s="377">
        <v>34</v>
      </c>
      <c r="B65" s="398" t="s">
        <v>79</v>
      </c>
      <c r="C65" s="147" t="s">
        <v>77</v>
      </c>
      <c r="D65" s="149" t="s">
        <v>87</v>
      </c>
      <c r="E65" s="68"/>
      <c r="F65" s="68">
        <v>550000</v>
      </c>
      <c r="G65" s="68"/>
      <c r="H65" s="70">
        <f t="shared" si="7"/>
        <v>0</v>
      </c>
      <c r="I65" s="365">
        <f>травень!H63</f>
        <v>0</v>
      </c>
      <c r="J65" s="267"/>
      <c r="K65" s="250"/>
      <c r="L65" s="250"/>
      <c r="M65" s="250"/>
      <c r="N65" s="306"/>
      <c r="O65" s="307"/>
      <c r="P65" s="307"/>
      <c r="Q65" s="307"/>
      <c r="R65" s="307"/>
      <c r="S65" s="307"/>
      <c r="T65" s="307"/>
      <c r="U65" s="307"/>
      <c r="V65" s="65">
        <f t="shared" si="45"/>
        <v>0</v>
      </c>
      <c r="W65" s="65"/>
      <c r="X65" s="70">
        <f t="shared" si="8"/>
        <v>550000</v>
      </c>
      <c r="Y65" s="70" t="e">
        <f t="shared" si="6"/>
        <v>#DIV/0!</v>
      </c>
      <c r="Z65" s="195">
        <f t="shared" si="16"/>
        <v>0</v>
      </c>
      <c r="AA65" s="235"/>
      <c r="AB65" s="36"/>
      <c r="AC65" s="36"/>
      <c r="AD65" s="36"/>
      <c r="AE65" s="36"/>
      <c r="AF65" s="36"/>
      <c r="AG65" s="16"/>
      <c r="AH65" s="16"/>
      <c r="AI65" s="16"/>
      <c r="AJ65" s="16"/>
      <c r="AK65" s="16"/>
      <c r="AL65" s="16"/>
    </row>
    <row r="66" spans="1:38" s="477" customFormat="1" ht="108.75" customHeight="1" x14ac:dyDescent="0.2">
      <c r="A66" s="506"/>
      <c r="B66" s="488" t="s">
        <v>14</v>
      </c>
      <c r="C66" s="76" t="s">
        <v>37</v>
      </c>
      <c r="D66" s="54"/>
      <c r="E66" s="63">
        <f>E67</f>
        <v>501900</v>
      </c>
      <c r="F66" s="63">
        <f t="shared" ref="F66:X66" si="46">F67</f>
        <v>0</v>
      </c>
      <c r="G66" s="63">
        <f t="shared" si="46"/>
        <v>0</v>
      </c>
      <c r="H66" s="63">
        <f t="shared" si="46"/>
        <v>0</v>
      </c>
      <c r="I66" s="63">
        <f t="shared" si="46"/>
        <v>0</v>
      </c>
      <c r="J66" s="301">
        <f t="shared" si="46"/>
        <v>0</v>
      </c>
      <c r="K66" s="301">
        <f t="shared" si="46"/>
        <v>0</v>
      </c>
      <c r="L66" s="301">
        <f t="shared" si="46"/>
        <v>0</v>
      </c>
      <c r="M66" s="301">
        <f t="shared" si="46"/>
        <v>0</v>
      </c>
      <c r="N66" s="301">
        <f t="shared" si="46"/>
        <v>0</v>
      </c>
      <c r="O66" s="301">
        <f t="shared" si="46"/>
        <v>0</v>
      </c>
      <c r="P66" s="301">
        <f t="shared" si="46"/>
        <v>0</v>
      </c>
      <c r="Q66" s="301">
        <f t="shared" si="46"/>
        <v>0</v>
      </c>
      <c r="R66" s="301">
        <f t="shared" si="46"/>
        <v>0</v>
      </c>
      <c r="S66" s="301">
        <f t="shared" si="46"/>
        <v>0</v>
      </c>
      <c r="T66" s="301">
        <f t="shared" si="46"/>
        <v>0</v>
      </c>
      <c r="U66" s="301">
        <f t="shared" si="46"/>
        <v>0</v>
      </c>
      <c r="V66" s="63">
        <f t="shared" si="46"/>
        <v>0</v>
      </c>
      <c r="W66" s="63">
        <f t="shared" si="46"/>
        <v>0</v>
      </c>
      <c r="X66" s="63">
        <f t="shared" si="46"/>
        <v>501900</v>
      </c>
      <c r="Y66" s="425">
        <f t="shared" si="6"/>
        <v>0</v>
      </c>
      <c r="Z66" s="426" t="e">
        <f t="shared" si="16"/>
        <v>#DIV/0!</v>
      </c>
      <c r="AA66" s="481"/>
      <c r="AB66" s="475"/>
      <c r="AC66" s="475"/>
      <c r="AD66" s="475"/>
      <c r="AE66" s="475"/>
      <c r="AF66" s="475"/>
      <c r="AG66" s="476"/>
      <c r="AH66" s="476"/>
      <c r="AI66" s="476"/>
      <c r="AJ66" s="476"/>
      <c r="AK66" s="476"/>
      <c r="AL66" s="476"/>
    </row>
    <row r="67" spans="1:38" s="477" customFormat="1" ht="99.75" customHeight="1" x14ac:dyDescent="0.2">
      <c r="A67" s="496"/>
      <c r="B67" s="474" t="s">
        <v>38</v>
      </c>
      <c r="C67" s="132" t="s">
        <v>39</v>
      </c>
      <c r="D67" s="480"/>
      <c r="E67" s="67">
        <f>SUM(E68)</f>
        <v>501900</v>
      </c>
      <c r="F67" s="67">
        <f t="shared" ref="F67:X67" si="47">SUM(F68)</f>
        <v>0</v>
      </c>
      <c r="G67" s="67">
        <f t="shared" si="47"/>
        <v>0</v>
      </c>
      <c r="H67" s="67">
        <f t="shared" si="47"/>
        <v>0</v>
      </c>
      <c r="I67" s="67">
        <f t="shared" si="47"/>
        <v>0</v>
      </c>
      <c r="J67" s="302">
        <f t="shared" si="47"/>
        <v>0</v>
      </c>
      <c r="K67" s="302">
        <f t="shared" si="47"/>
        <v>0</v>
      </c>
      <c r="L67" s="302">
        <f t="shared" si="47"/>
        <v>0</v>
      </c>
      <c r="M67" s="302">
        <f t="shared" si="47"/>
        <v>0</v>
      </c>
      <c r="N67" s="302">
        <f t="shared" si="47"/>
        <v>0</v>
      </c>
      <c r="O67" s="302">
        <f t="shared" si="47"/>
        <v>0</v>
      </c>
      <c r="P67" s="302">
        <f t="shared" si="47"/>
        <v>0</v>
      </c>
      <c r="Q67" s="302">
        <f t="shared" si="47"/>
        <v>0</v>
      </c>
      <c r="R67" s="302">
        <f t="shared" si="47"/>
        <v>0</v>
      </c>
      <c r="S67" s="302">
        <f t="shared" si="47"/>
        <v>0</v>
      </c>
      <c r="T67" s="302">
        <f t="shared" si="47"/>
        <v>0</v>
      </c>
      <c r="U67" s="302">
        <f t="shared" si="47"/>
        <v>0</v>
      </c>
      <c r="V67" s="67">
        <f t="shared" si="47"/>
        <v>0</v>
      </c>
      <c r="W67" s="67">
        <f t="shared" si="47"/>
        <v>0</v>
      </c>
      <c r="X67" s="67">
        <f t="shared" si="47"/>
        <v>501900</v>
      </c>
      <c r="Y67" s="69">
        <f t="shared" si="6"/>
        <v>0</v>
      </c>
      <c r="Z67" s="424" t="e">
        <f t="shared" si="16"/>
        <v>#DIV/0!</v>
      </c>
      <c r="AA67" s="481"/>
      <c r="AB67" s="475"/>
      <c r="AC67" s="475"/>
      <c r="AD67" s="475"/>
      <c r="AE67" s="475"/>
      <c r="AF67" s="475"/>
      <c r="AG67" s="476"/>
      <c r="AH67" s="476"/>
      <c r="AI67" s="476"/>
      <c r="AJ67" s="476"/>
      <c r="AK67" s="476"/>
      <c r="AL67" s="476"/>
    </row>
    <row r="68" spans="1:38" ht="82.5" customHeight="1" x14ac:dyDescent="0.35">
      <c r="A68" s="374">
        <v>35</v>
      </c>
      <c r="B68" s="393" t="s">
        <v>5</v>
      </c>
      <c r="C68" s="120" t="s">
        <v>0</v>
      </c>
      <c r="D68" s="128" t="s">
        <v>95</v>
      </c>
      <c r="E68" s="70">
        <v>501900</v>
      </c>
      <c r="F68" s="70"/>
      <c r="G68" s="70"/>
      <c r="H68" s="70">
        <f t="shared" si="7"/>
        <v>0</v>
      </c>
      <c r="I68" s="365">
        <f>травень!H66</f>
        <v>0</v>
      </c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70">
        <f>SUM(J68:U68)</f>
        <v>0</v>
      </c>
      <c r="W68" s="71"/>
      <c r="X68" s="70">
        <f t="shared" si="8"/>
        <v>501900</v>
      </c>
      <c r="Y68" s="70">
        <f t="shared" si="6"/>
        <v>0</v>
      </c>
      <c r="Z68" s="195" t="e">
        <f t="shared" si="16"/>
        <v>#DIV/0!</v>
      </c>
      <c r="AA68" s="235"/>
      <c r="AB68" s="36"/>
      <c r="AC68" s="36"/>
      <c r="AD68" s="36"/>
      <c r="AE68" s="36"/>
      <c r="AF68" s="36"/>
      <c r="AG68" s="16"/>
      <c r="AH68" s="16"/>
      <c r="AI68" s="16"/>
      <c r="AJ68" s="16"/>
      <c r="AK68" s="16"/>
      <c r="AL68" s="16"/>
    </row>
    <row r="69" spans="1:38" s="477" customFormat="1" ht="102.75" customHeight="1" x14ac:dyDescent="0.2">
      <c r="A69" s="487"/>
      <c r="B69" s="507">
        <v>10</v>
      </c>
      <c r="C69" s="76" t="s">
        <v>40</v>
      </c>
      <c r="D69" s="427"/>
      <c r="E69" s="428">
        <f>E70+E72+E76+E78+E80+E82+E84</f>
        <v>2443550</v>
      </c>
      <c r="F69" s="428">
        <f t="shared" ref="F69:X69" si="48">F70+F72+F76+F78+F80+F82+F84</f>
        <v>4500000</v>
      </c>
      <c r="G69" s="428">
        <f t="shared" si="48"/>
        <v>4500000</v>
      </c>
      <c r="H69" s="428">
        <f t="shared" si="48"/>
        <v>565559.5</v>
      </c>
      <c r="I69" s="428">
        <f t="shared" si="48"/>
        <v>462969.5</v>
      </c>
      <c r="J69" s="428">
        <f t="shared" si="48"/>
        <v>18150</v>
      </c>
      <c r="K69" s="428">
        <f t="shared" si="48"/>
        <v>35000</v>
      </c>
      <c r="L69" s="428">
        <f t="shared" si="48"/>
        <v>49440</v>
      </c>
      <c r="M69" s="428">
        <f t="shared" si="48"/>
        <v>0</v>
      </c>
      <c r="N69" s="428">
        <f t="shared" si="48"/>
        <v>0</v>
      </c>
      <c r="O69" s="428">
        <f t="shared" si="48"/>
        <v>0</v>
      </c>
      <c r="P69" s="428">
        <f t="shared" si="48"/>
        <v>0</v>
      </c>
      <c r="Q69" s="428">
        <f t="shared" si="48"/>
        <v>0</v>
      </c>
      <c r="R69" s="428">
        <f t="shared" si="48"/>
        <v>0</v>
      </c>
      <c r="S69" s="428">
        <f t="shared" si="48"/>
        <v>0</v>
      </c>
      <c r="T69" s="428">
        <f t="shared" si="48"/>
        <v>0</v>
      </c>
      <c r="U69" s="428">
        <f t="shared" si="48"/>
        <v>0</v>
      </c>
      <c r="V69" s="428">
        <f t="shared" si="48"/>
        <v>102590</v>
      </c>
      <c r="W69" s="428">
        <f t="shared" si="48"/>
        <v>565559.5</v>
      </c>
      <c r="X69" s="428">
        <f t="shared" si="48"/>
        <v>6377990.5</v>
      </c>
      <c r="Y69" s="425">
        <f t="shared" si="6"/>
        <v>23.144993963700355</v>
      </c>
      <c r="Z69" s="426">
        <f t="shared" si="16"/>
        <v>12.567988888888889</v>
      </c>
      <c r="AA69" s="481"/>
      <c r="AB69" s="475"/>
      <c r="AC69" s="475"/>
      <c r="AD69" s="475"/>
      <c r="AE69" s="475"/>
      <c r="AF69" s="475"/>
      <c r="AG69" s="476"/>
      <c r="AH69" s="476"/>
      <c r="AI69" s="476"/>
      <c r="AJ69" s="476"/>
      <c r="AK69" s="476"/>
      <c r="AL69" s="476"/>
    </row>
    <row r="70" spans="1:38" s="477" customFormat="1" ht="31.5" x14ac:dyDescent="0.2">
      <c r="A70" s="473"/>
      <c r="B70" s="508">
        <v>1011080</v>
      </c>
      <c r="C70" s="157" t="s">
        <v>96</v>
      </c>
      <c r="D70" s="155"/>
      <c r="E70" s="111">
        <f>SUM(E71)</f>
        <v>584000</v>
      </c>
      <c r="F70" s="111">
        <f t="shared" ref="F70:X70" si="49">SUM(F71)</f>
        <v>0</v>
      </c>
      <c r="G70" s="111">
        <f t="shared" si="49"/>
        <v>0</v>
      </c>
      <c r="H70" s="111">
        <f t="shared" si="49"/>
        <v>0</v>
      </c>
      <c r="I70" s="111">
        <f t="shared" si="49"/>
        <v>0</v>
      </c>
      <c r="J70" s="309">
        <f t="shared" si="49"/>
        <v>0</v>
      </c>
      <c r="K70" s="309">
        <f t="shared" si="49"/>
        <v>0</v>
      </c>
      <c r="L70" s="309">
        <f t="shared" si="49"/>
        <v>0</v>
      </c>
      <c r="M70" s="309">
        <f t="shared" si="49"/>
        <v>0</v>
      </c>
      <c r="N70" s="309">
        <f t="shared" si="49"/>
        <v>0</v>
      </c>
      <c r="O70" s="309">
        <f t="shared" si="49"/>
        <v>0</v>
      </c>
      <c r="P70" s="309">
        <f t="shared" si="49"/>
        <v>0</v>
      </c>
      <c r="Q70" s="309">
        <f t="shared" si="49"/>
        <v>0</v>
      </c>
      <c r="R70" s="309">
        <f t="shared" si="49"/>
        <v>0</v>
      </c>
      <c r="S70" s="309">
        <f t="shared" si="49"/>
        <v>0</v>
      </c>
      <c r="T70" s="309">
        <f t="shared" si="49"/>
        <v>0</v>
      </c>
      <c r="U70" s="309">
        <f t="shared" si="49"/>
        <v>0</v>
      </c>
      <c r="V70" s="111">
        <f t="shared" si="49"/>
        <v>0</v>
      </c>
      <c r="W70" s="111">
        <f t="shared" si="49"/>
        <v>0</v>
      </c>
      <c r="X70" s="111">
        <f t="shared" si="49"/>
        <v>584000</v>
      </c>
      <c r="Y70" s="69">
        <f t="shared" si="6"/>
        <v>0</v>
      </c>
      <c r="Z70" s="424" t="e">
        <f t="shared" si="16"/>
        <v>#DIV/0!</v>
      </c>
      <c r="AA70" s="481"/>
      <c r="AB70" s="475"/>
      <c r="AC70" s="475"/>
      <c r="AD70" s="475"/>
      <c r="AE70" s="475"/>
      <c r="AF70" s="475"/>
      <c r="AG70" s="476"/>
      <c r="AH70" s="476"/>
      <c r="AI70" s="476"/>
      <c r="AJ70" s="476"/>
      <c r="AK70" s="476"/>
      <c r="AL70" s="476"/>
    </row>
    <row r="71" spans="1:38" ht="93.75" customHeight="1" x14ac:dyDescent="0.35">
      <c r="A71" s="376">
        <v>36</v>
      </c>
      <c r="B71" s="403">
        <v>3110</v>
      </c>
      <c r="C71" s="120" t="s">
        <v>18</v>
      </c>
      <c r="D71" s="113" t="s">
        <v>97</v>
      </c>
      <c r="E71" s="74">
        <v>584000</v>
      </c>
      <c r="F71" s="74"/>
      <c r="G71" s="74">
        <f>H71+V71</f>
        <v>0</v>
      </c>
      <c r="H71" s="70">
        <f t="shared" si="7"/>
        <v>0</v>
      </c>
      <c r="I71" s="365">
        <f>травень!H69</f>
        <v>0</v>
      </c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74">
        <f>SUM(J71:U71)</f>
        <v>0</v>
      </c>
      <c r="W71" s="154"/>
      <c r="X71" s="70">
        <f t="shared" si="8"/>
        <v>584000</v>
      </c>
      <c r="Y71" s="70">
        <f t="shared" si="6"/>
        <v>0</v>
      </c>
      <c r="Z71" s="195" t="e">
        <f t="shared" si="16"/>
        <v>#DIV/0!</v>
      </c>
      <c r="AA71" s="235"/>
      <c r="AB71" s="36"/>
      <c r="AC71" s="36"/>
      <c r="AD71" s="36"/>
      <c r="AE71" s="36"/>
      <c r="AF71" s="36"/>
      <c r="AG71" s="16"/>
      <c r="AH71" s="16"/>
      <c r="AI71" s="16"/>
      <c r="AJ71" s="16"/>
      <c r="AK71" s="16"/>
      <c r="AL71" s="16"/>
    </row>
    <row r="72" spans="1:38" s="477" customFormat="1" ht="47.25" customHeight="1" x14ac:dyDescent="0.2">
      <c r="A72" s="473"/>
      <c r="B72" s="508">
        <v>1014030</v>
      </c>
      <c r="C72" s="158" t="s">
        <v>98</v>
      </c>
      <c r="D72" s="156"/>
      <c r="E72" s="111">
        <f>SUM(E73:E75)</f>
        <v>1014000</v>
      </c>
      <c r="F72" s="111">
        <f t="shared" ref="F72:X72" si="50">SUM(F73:F75)</f>
        <v>0</v>
      </c>
      <c r="G72" s="111">
        <f t="shared" si="50"/>
        <v>0</v>
      </c>
      <c r="H72" s="111">
        <f t="shared" si="50"/>
        <v>65920</v>
      </c>
      <c r="I72" s="111">
        <f t="shared" si="50"/>
        <v>65920</v>
      </c>
      <c r="J72" s="309">
        <f t="shared" si="50"/>
        <v>0</v>
      </c>
      <c r="K72" s="309">
        <f t="shared" si="50"/>
        <v>0</v>
      </c>
      <c r="L72" s="309">
        <f t="shared" si="50"/>
        <v>0</v>
      </c>
      <c r="M72" s="309">
        <f t="shared" si="50"/>
        <v>0</v>
      </c>
      <c r="N72" s="309">
        <f t="shared" si="50"/>
        <v>0</v>
      </c>
      <c r="O72" s="309">
        <f t="shared" si="50"/>
        <v>0</v>
      </c>
      <c r="P72" s="309">
        <f t="shared" si="50"/>
        <v>0</v>
      </c>
      <c r="Q72" s="309">
        <f t="shared" si="50"/>
        <v>0</v>
      </c>
      <c r="R72" s="309">
        <f t="shared" si="50"/>
        <v>0</v>
      </c>
      <c r="S72" s="309">
        <f t="shared" si="50"/>
        <v>0</v>
      </c>
      <c r="T72" s="309">
        <f t="shared" si="50"/>
        <v>0</v>
      </c>
      <c r="U72" s="309">
        <f t="shared" si="50"/>
        <v>0</v>
      </c>
      <c r="V72" s="111">
        <f t="shared" si="50"/>
        <v>0</v>
      </c>
      <c r="W72" s="111">
        <f t="shared" si="50"/>
        <v>65920</v>
      </c>
      <c r="X72" s="111">
        <f t="shared" si="50"/>
        <v>948080</v>
      </c>
      <c r="Y72" s="69">
        <f t="shared" si="6"/>
        <v>6.5009861932938859</v>
      </c>
      <c r="Z72" s="424" t="e">
        <f t="shared" si="16"/>
        <v>#DIV/0!</v>
      </c>
      <c r="AA72" s="481"/>
      <c r="AB72" s="475"/>
      <c r="AC72" s="475"/>
      <c r="AD72" s="475"/>
      <c r="AE72" s="475"/>
      <c r="AF72" s="475"/>
      <c r="AG72" s="476"/>
      <c r="AH72" s="476"/>
      <c r="AI72" s="476"/>
      <c r="AJ72" s="476"/>
      <c r="AK72" s="476"/>
      <c r="AL72" s="476"/>
    </row>
    <row r="73" spans="1:38" ht="63" customHeight="1" x14ac:dyDescent="0.35">
      <c r="A73" s="374">
        <v>37</v>
      </c>
      <c r="B73" s="404">
        <v>3110</v>
      </c>
      <c r="C73" s="120" t="s">
        <v>18</v>
      </c>
      <c r="D73" s="196" t="s">
        <v>155</v>
      </c>
      <c r="E73" s="160">
        <v>99000</v>
      </c>
      <c r="F73" s="153"/>
      <c r="G73" s="153"/>
      <c r="H73" s="70">
        <f t="shared" si="7"/>
        <v>65920</v>
      </c>
      <c r="I73" s="365">
        <f>травень!H71</f>
        <v>65920</v>
      </c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74">
        <f>SUM(J73:U73)</f>
        <v>0</v>
      </c>
      <c r="W73" s="160">
        <f>29257+18114+18549</f>
        <v>65920</v>
      </c>
      <c r="X73" s="70">
        <f t="shared" si="8"/>
        <v>33080</v>
      </c>
      <c r="Y73" s="70">
        <f t="shared" si="6"/>
        <v>66.585858585858588</v>
      </c>
      <c r="Z73" s="195" t="e">
        <f t="shared" si="16"/>
        <v>#DIV/0!</v>
      </c>
      <c r="AA73" s="235"/>
      <c r="AB73" s="36"/>
      <c r="AC73" s="36"/>
      <c r="AD73" s="36"/>
      <c r="AE73" s="36"/>
      <c r="AF73" s="36"/>
      <c r="AG73" s="16"/>
      <c r="AH73" s="16"/>
      <c r="AI73" s="16"/>
      <c r="AJ73" s="16"/>
      <c r="AK73" s="16"/>
      <c r="AL73" s="16"/>
    </row>
    <row r="74" spans="1:38" ht="74.25" customHeight="1" x14ac:dyDescent="0.35">
      <c r="A74" s="374">
        <v>38</v>
      </c>
      <c r="B74" s="403">
        <v>3132</v>
      </c>
      <c r="C74" s="147" t="s">
        <v>0</v>
      </c>
      <c r="D74" s="113" t="s">
        <v>99</v>
      </c>
      <c r="E74" s="74">
        <v>500000</v>
      </c>
      <c r="F74" s="74"/>
      <c r="G74" s="74">
        <f>H74+V74</f>
        <v>0</v>
      </c>
      <c r="H74" s="70">
        <f t="shared" si="7"/>
        <v>0</v>
      </c>
      <c r="I74" s="365">
        <f>травень!H72</f>
        <v>0</v>
      </c>
      <c r="J74" s="310"/>
      <c r="K74" s="310"/>
      <c r="L74" s="310"/>
      <c r="M74" s="310"/>
      <c r="N74" s="310"/>
      <c r="O74" s="310"/>
      <c r="P74" s="310"/>
      <c r="Q74" s="310"/>
      <c r="R74" s="310"/>
      <c r="S74" s="310"/>
      <c r="T74" s="310"/>
      <c r="U74" s="310"/>
      <c r="V74" s="74">
        <f t="shared" ref="V74:V75" si="51">SUM(J74:U74)</f>
        <v>0</v>
      </c>
      <c r="W74" s="154"/>
      <c r="X74" s="70">
        <f t="shared" si="8"/>
        <v>500000</v>
      </c>
      <c r="Y74" s="70">
        <f t="shared" si="6"/>
        <v>0</v>
      </c>
      <c r="Z74" s="195" t="e">
        <f t="shared" si="16"/>
        <v>#DIV/0!</v>
      </c>
      <c r="AA74" s="235"/>
      <c r="AB74" s="36"/>
      <c r="AC74" s="36"/>
      <c r="AD74" s="36"/>
      <c r="AE74" s="36"/>
      <c r="AF74" s="36"/>
      <c r="AG74" s="16"/>
      <c r="AH74" s="16"/>
      <c r="AI74" s="16"/>
      <c r="AJ74" s="16"/>
      <c r="AK74" s="16"/>
      <c r="AL74" s="16"/>
    </row>
    <row r="75" spans="1:38" ht="82.5" customHeight="1" x14ac:dyDescent="0.35">
      <c r="A75" s="374">
        <v>39</v>
      </c>
      <c r="B75" s="404">
        <v>3132</v>
      </c>
      <c r="C75" s="147" t="s">
        <v>0</v>
      </c>
      <c r="D75" s="113" t="s">
        <v>100</v>
      </c>
      <c r="E75" s="160">
        <v>415000</v>
      </c>
      <c r="F75" s="160"/>
      <c r="G75" s="74">
        <f>H75+V75</f>
        <v>0</v>
      </c>
      <c r="H75" s="70">
        <f t="shared" si="7"/>
        <v>0</v>
      </c>
      <c r="I75" s="365">
        <f>травень!H73</f>
        <v>0</v>
      </c>
      <c r="J75" s="311"/>
      <c r="K75" s="311"/>
      <c r="L75" s="311"/>
      <c r="M75" s="311"/>
      <c r="N75" s="311"/>
      <c r="O75" s="311"/>
      <c r="P75" s="311"/>
      <c r="Q75" s="311"/>
      <c r="R75" s="311"/>
      <c r="S75" s="311"/>
      <c r="T75" s="311"/>
      <c r="U75" s="311"/>
      <c r="V75" s="74">
        <f t="shared" si="51"/>
        <v>0</v>
      </c>
      <c r="W75" s="153"/>
      <c r="X75" s="70">
        <f t="shared" si="8"/>
        <v>415000</v>
      </c>
      <c r="Y75" s="70">
        <f t="shared" si="6"/>
        <v>0</v>
      </c>
      <c r="Z75" s="195" t="e">
        <f t="shared" si="16"/>
        <v>#DIV/0!</v>
      </c>
      <c r="AA75" s="235"/>
      <c r="AB75" s="36"/>
      <c r="AC75" s="36"/>
      <c r="AD75" s="36"/>
      <c r="AE75" s="36"/>
      <c r="AF75" s="36"/>
      <c r="AG75" s="16"/>
      <c r="AH75" s="16"/>
      <c r="AI75" s="16"/>
      <c r="AJ75" s="16"/>
      <c r="AK75" s="16"/>
      <c r="AL75" s="16"/>
    </row>
    <row r="76" spans="1:38" s="477" customFormat="1" ht="77.25" customHeight="1" x14ac:dyDescent="0.2">
      <c r="A76" s="473"/>
      <c r="B76" s="508">
        <v>1014040</v>
      </c>
      <c r="C76" s="157" t="s">
        <v>101</v>
      </c>
      <c r="D76" s="156"/>
      <c r="E76" s="111">
        <f>SUM(E77)</f>
        <v>87859</v>
      </c>
      <c r="F76" s="111">
        <f t="shared" ref="F76:X76" si="52">SUM(F77)</f>
        <v>0</v>
      </c>
      <c r="G76" s="111">
        <f t="shared" si="52"/>
        <v>0</v>
      </c>
      <c r="H76" s="111">
        <f t="shared" si="52"/>
        <v>87859</v>
      </c>
      <c r="I76" s="111">
        <f t="shared" si="52"/>
        <v>87859</v>
      </c>
      <c r="J76" s="309">
        <f t="shared" si="52"/>
        <v>0</v>
      </c>
      <c r="K76" s="309">
        <f t="shared" si="52"/>
        <v>0</v>
      </c>
      <c r="L76" s="309">
        <f t="shared" si="52"/>
        <v>0</v>
      </c>
      <c r="M76" s="309">
        <f t="shared" si="52"/>
        <v>0</v>
      </c>
      <c r="N76" s="309">
        <f t="shared" si="52"/>
        <v>0</v>
      </c>
      <c r="O76" s="309">
        <f t="shared" si="52"/>
        <v>0</v>
      </c>
      <c r="P76" s="309">
        <f t="shared" si="52"/>
        <v>0</v>
      </c>
      <c r="Q76" s="309">
        <f t="shared" si="52"/>
        <v>0</v>
      </c>
      <c r="R76" s="309">
        <f t="shared" si="52"/>
        <v>0</v>
      </c>
      <c r="S76" s="309">
        <f t="shared" si="52"/>
        <v>0</v>
      </c>
      <c r="T76" s="309">
        <f t="shared" si="52"/>
        <v>0</v>
      </c>
      <c r="U76" s="309">
        <f t="shared" si="52"/>
        <v>0</v>
      </c>
      <c r="V76" s="111">
        <f t="shared" si="52"/>
        <v>0</v>
      </c>
      <c r="W76" s="111">
        <f t="shared" si="52"/>
        <v>87859</v>
      </c>
      <c r="X76" s="111">
        <f t="shared" si="52"/>
        <v>0</v>
      </c>
      <c r="Y76" s="69">
        <f t="shared" si="6"/>
        <v>100</v>
      </c>
      <c r="Z76" s="424" t="e">
        <f t="shared" si="16"/>
        <v>#DIV/0!</v>
      </c>
      <c r="AA76" s="481"/>
      <c r="AB76" s="475"/>
      <c r="AC76" s="475"/>
      <c r="AD76" s="475"/>
      <c r="AE76" s="475"/>
      <c r="AF76" s="475"/>
      <c r="AG76" s="476"/>
      <c r="AH76" s="476"/>
      <c r="AI76" s="476"/>
      <c r="AJ76" s="476"/>
      <c r="AK76" s="476"/>
      <c r="AL76" s="476"/>
    </row>
    <row r="77" spans="1:38" ht="75" customHeight="1" x14ac:dyDescent="0.35">
      <c r="A77" s="374">
        <v>40</v>
      </c>
      <c r="B77" s="404">
        <v>3110</v>
      </c>
      <c r="C77" s="120" t="s">
        <v>18</v>
      </c>
      <c r="D77" s="113" t="s">
        <v>156</v>
      </c>
      <c r="E77" s="160">
        <v>87859</v>
      </c>
      <c r="F77" s="160"/>
      <c r="G77" s="160"/>
      <c r="H77" s="70">
        <f t="shared" si="7"/>
        <v>87859</v>
      </c>
      <c r="I77" s="365">
        <f>травень!H75</f>
        <v>87859</v>
      </c>
      <c r="J77" s="312"/>
      <c r="K77" s="312"/>
      <c r="L77" s="311"/>
      <c r="M77" s="311"/>
      <c r="N77" s="311"/>
      <c r="O77" s="311"/>
      <c r="P77" s="311"/>
      <c r="Q77" s="311"/>
      <c r="R77" s="311"/>
      <c r="S77" s="311"/>
      <c r="T77" s="311"/>
      <c r="U77" s="311"/>
      <c r="V77" s="160">
        <f>SUM(J77:U77)</f>
        <v>0</v>
      </c>
      <c r="W77" s="160">
        <v>87859</v>
      </c>
      <c r="X77" s="70">
        <f t="shared" si="8"/>
        <v>0</v>
      </c>
      <c r="Y77" s="70">
        <f t="shared" si="6"/>
        <v>100</v>
      </c>
      <c r="Z77" s="195" t="e">
        <f t="shared" si="16"/>
        <v>#DIV/0!</v>
      </c>
      <c r="AA77" s="235"/>
      <c r="AB77" s="36"/>
      <c r="AC77" s="36"/>
      <c r="AD77" s="36"/>
      <c r="AE77" s="36"/>
      <c r="AF77" s="36"/>
      <c r="AG77" s="16"/>
      <c r="AH77" s="16"/>
      <c r="AI77" s="16"/>
      <c r="AJ77" s="16"/>
      <c r="AK77" s="16"/>
      <c r="AL77" s="16"/>
    </row>
    <row r="78" spans="1:38" s="477" customFormat="1" ht="60" customHeight="1" x14ac:dyDescent="0.2">
      <c r="A78" s="473"/>
      <c r="B78" s="508">
        <v>1014060</v>
      </c>
      <c r="C78" s="140" t="s">
        <v>62</v>
      </c>
      <c r="D78" s="509"/>
      <c r="E78" s="111">
        <f>SUM(E79)</f>
        <v>427300</v>
      </c>
      <c r="F78" s="111">
        <f t="shared" ref="F78:X78" si="53">SUM(F79)</f>
        <v>0</v>
      </c>
      <c r="G78" s="111">
        <f t="shared" si="53"/>
        <v>0</v>
      </c>
      <c r="H78" s="111">
        <f t="shared" si="53"/>
        <v>181390</v>
      </c>
      <c r="I78" s="111">
        <f t="shared" si="53"/>
        <v>113800</v>
      </c>
      <c r="J78" s="309">
        <f t="shared" si="53"/>
        <v>18150</v>
      </c>
      <c r="K78" s="309">
        <f t="shared" si="53"/>
        <v>0</v>
      </c>
      <c r="L78" s="309">
        <f t="shared" si="53"/>
        <v>49440</v>
      </c>
      <c r="M78" s="309">
        <f t="shared" si="53"/>
        <v>0</v>
      </c>
      <c r="N78" s="309">
        <f t="shared" si="53"/>
        <v>0</v>
      </c>
      <c r="O78" s="309">
        <f t="shared" si="53"/>
        <v>0</v>
      </c>
      <c r="P78" s="309">
        <f t="shared" si="53"/>
        <v>0</v>
      </c>
      <c r="Q78" s="309">
        <f t="shared" si="53"/>
        <v>0</v>
      </c>
      <c r="R78" s="309">
        <f t="shared" si="53"/>
        <v>0</v>
      </c>
      <c r="S78" s="309">
        <f t="shared" si="53"/>
        <v>0</v>
      </c>
      <c r="T78" s="309">
        <f t="shared" si="53"/>
        <v>0</v>
      </c>
      <c r="U78" s="309">
        <f t="shared" si="53"/>
        <v>0</v>
      </c>
      <c r="V78" s="111">
        <f t="shared" si="53"/>
        <v>67590</v>
      </c>
      <c r="W78" s="111">
        <f t="shared" si="53"/>
        <v>181390</v>
      </c>
      <c r="X78" s="111">
        <f t="shared" si="53"/>
        <v>245910</v>
      </c>
      <c r="Y78" s="69">
        <f t="shared" si="6"/>
        <v>42.450269131757544</v>
      </c>
      <c r="Z78" s="424" t="e">
        <f t="shared" si="16"/>
        <v>#DIV/0!</v>
      </c>
      <c r="AA78" s="481"/>
      <c r="AB78" s="475"/>
      <c r="AC78" s="475"/>
      <c r="AD78" s="475"/>
      <c r="AE78" s="475"/>
      <c r="AF78" s="475"/>
      <c r="AG78" s="476"/>
      <c r="AH78" s="476"/>
      <c r="AI78" s="476"/>
      <c r="AJ78" s="476"/>
      <c r="AK78" s="476"/>
      <c r="AL78" s="476"/>
    </row>
    <row r="79" spans="1:38" ht="83.25" customHeight="1" x14ac:dyDescent="0.35">
      <c r="A79" s="376">
        <v>41</v>
      </c>
      <c r="B79" s="404">
        <v>3110</v>
      </c>
      <c r="C79" s="120" t="s">
        <v>18</v>
      </c>
      <c r="D79" s="141" t="s">
        <v>102</v>
      </c>
      <c r="E79" s="74">
        <v>427300</v>
      </c>
      <c r="F79" s="74"/>
      <c r="G79" s="74"/>
      <c r="H79" s="70">
        <f t="shared" ref="H79:H138" si="54">I79+V79</f>
        <v>181390</v>
      </c>
      <c r="I79" s="365">
        <f>травень!H77</f>
        <v>113800</v>
      </c>
      <c r="J79" s="262">
        <v>18150</v>
      </c>
      <c r="K79" s="262"/>
      <c r="L79" s="262">
        <v>49440</v>
      </c>
      <c r="M79" s="305"/>
      <c r="N79" s="305"/>
      <c r="O79" s="305"/>
      <c r="P79" s="305"/>
      <c r="Q79" s="305"/>
      <c r="R79" s="305"/>
      <c r="S79" s="305"/>
      <c r="T79" s="305"/>
      <c r="U79" s="305"/>
      <c r="V79" s="65">
        <f>SUM(J79:U79)</f>
        <v>67590</v>
      </c>
      <c r="W79" s="70">
        <f>113800+67590</f>
        <v>181390</v>
      </c>
      <c r="X79" s="70">
        <f t="shared" si="8"/>
        <v>245910</v>
      </c>
      <c r="Y79" s="70">
        <f t="shared" si="6"/>
        <v>42.450269131757544</v>
      </c>
      <c r="Z79" s="195" t="e">
        <f t="shared" si="16"/>
        <v>#DIV/0!</v>
      </c>
      <c r="AA79" s="235"/>
      <c r="AB79" s="36"/>
      <c r="AC79" s="36"/>
      <c r="AD79" s="36" t="s">
        <v>1</v>
      </c>
      <c r="AE79" s="36"/>
      <c r="AF79" s="36"/>
      <c r="AG79" s="16"/>
      <c r="AH79" s="16"/>
      <c r="AI79" s="16"/>
      <c r="AJ79" s="16"/>
      <c r="AK79" s="16"/>
      <c r="AL79" s="16"/>
    </row>
    <row r="80" spans="1:38" s="477" customFormat="1" ht="60" customHeight="1" x14ac:dyDescent="0.2">
      <c r="A80" s="473"/>
      <c r="B80" s="508">
        <v>1014081</v>
      </c>
      <c r="C80" s="157" t="s">
        <v>103</v>
      </c>
      <c r="D80" s="509"/>
      <c r="E80" s="111">
        <f>SUM(E81)</f>
        <v>25000</v>
      </c>
      <c r="F80" s="111">
        <f t="shared" ref="F80:X80" si="55">SUM(F81)</f>
        <v>0</v>
      </c>
      <c r="G80" s="111">
        <f t="shared" si="55"/>
        <v>0</v>
      </c>
      <c r="H80" s="111">
        <f t="shared" si="55"/>
        <v>25000</v>
      </c>
      <c r="I80" s="111">
        <f t="shared" si="55"/>
        <v>25000</v>
      </c>
      <c r="J80" s="309">
        <f t="shared" si="55"/>
        <v>0</v>
      </c>
      <c r="K80" s="309">
        <f t="shared" si="55"/>
        <v>0</v>
      </c>
      <c r="L80" s="309">
        <f t="shared" si="55"/>
        <v>0</v>
      </c>
      <c r="M80" s="309">
        <f t="shared" si="55"/>
        <v>0</v>
      </c>
      <c r="N80" s="309">
        <f t="shared" si="55"/>
        <v>0</v>
      </c>
      <c r="O80" s="309">
        <f t="shared" si="55"/>
        <v>0</v>
      </c>
      <c r="P80" s="309">
        <f t="shared" si="55"/>
        <v>0</v>
      </c>
      <c r="Q80" s="309">
        <f t="shared" si="55"/>
        <v>0</v>
      </c>
      <c r="R80" s="309">
        <f t="shared" si="55"/>
        <v>0</v>
      </c>
      <c r="S80" s="309">
        <f t="shared" si="55"/>
        <v>0</v>
      </c>
      <c r="T80" s="309">
        <f t="shared" si="55"/>
        <v>0</v>
      </c>
      <c r="U80" s="309">
        <f t="shared" si="55"/>
        <v>0</v>
      </c>
      <c r="V80" s="111">
        <f t="shared" si="55"/>
        <v>0</v>
      </c>
      <c r="W80" s="111">
        <f t="shared" si="55"/>
        <v>25000</v>
      </c>
      <c r="X80" s="111">
        <f t="shared" si="55"/>
        <v>0</v>
      </c>
      <c r="Y80" s="69">
        <f t="shared" si="6"/>
        <v>100</v>
      </c>
      <c r="Z80" s="424" t="e">
        <f t="shared" si="16"/>
        <v>#DIV/0!</v>
      </c>
      <c r="AA80" s="481"/>
      <c r="AB80" s="475"/>
      <c r="AC80" s="475"/>
      <c r="AD80" s="475"/>
      <c r="AE80" s="475"/>
      <c r="AF80" s="475"/>
      <c r="AG80" s="476"/>
      <c r="AH80" s="476"/>
      <c r="AI80" s="476"/>
      <c r="AJ80" s="476"/>
      <c r="AK80" s="476"/>
      <c r="AL80" s="476"/>
    </row>
    <row r="81" spans="1:38" ht="60" customHeight="1" x14ac:dyDescent="0.35">
      <c r="A81" s="374">
        <v>42</v>
      </c>
      <c r="B81" s="404">
        <v>3110</v>
      </c>
      <c r="C81" s="147" t="s">
        <v>18</v>
      </c>
      <c r="D81" s="151" t="s">
        <v>157</v>
      </c>
      <c r="E81" s="112">
        <v>25000</v>
      </c>
      <c r="F81" s="112"/>
      <c r="G81" s="112"/>
      <c r="H81" s="70">
        <f t="shared" si="54"/>
        <v>25000</v>
      </c>
      <c r="I81" s="365">
        <f>травень!H79</f>
        <v>25000</v>
      </c>
      <c r="J81" s="277"/>
      <c r="K81" s="277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70">
        <f>SUM(J81:U81)</f>
        <v>0</v>
      </c>
      <c r="W81" s="70">
        <v>25000</v>
      </c>
      <c r="X81" s="70">
        <f t="shared" si="8"/>
        <v>0</v>
      </c>
      <c r="Y81" s="70">
        <f t="shared" si="6"/>
        <v>100</v>
      </c>
      <c r="Z81" s="195" t="e">
        <f t="shared" si="16"/>
        <v>#DIV/0!</v>
      </c>
      <c r="AA81" s="235" t="s">
        <v>152</v>
      </c>
      <c r="AB81" s="36"/>
      <c r="AC81" s="36"/>
      <c r="AD81" s="36"/>
      <c r="AE81" s="36"/>
      <c r="AF81" s="36"/>
      <c r="AG81" s="16"/>
      <c r="AH81" s="16"/>
      <c r="AI81" s="16"/>
      <c r="AJ81" s="16"/>
      <c r="AK81" s="16"/>
      <c r="AL81" s="16"/>
    </row>
    <row r="82" spans="1:38" s="477" customFormat="1" ht="101.25" customHeight="1" x14ac:dyDescent="0.2">
      <c r="A82" s="473"/>
      <c r="B82" s="508">
        <v>1014083</v>
      </c>
      <c r="C82" s="162" t="s">
        <v>104</v>
      </c>
      <c r="D82" s="510"/>
      <c r="E82" s="111">
        <f t="shared" ref="E82:X82" si="56">SUM(E83)</f>
        <v>0</v>
      </c>
      <c r="F82" s="111">
        <f t="shared" si="56"/>
        <v>4500000</v>
      </c>
      <c r="G82" s="111">
        <f t="shared" si="56"/>
        <v>4500000</v>
      </c>
      <c r="H82" s="111">
        <f t="shared" si="56"/>
        <v>0</v>
      </c>
      <c r="I82" s="111">
        <f t="shared" si="56"/>
        <v>0</v>
      </c>
      <c r="J82" s="309">
        <f t="shared" si="56"/>
        <v>0</v>
      </c>
      <c r="K82" s="309">
        <f t="shared" si="56"/>
        <v>0</v>
      </c>
      <c r="L82" s="309">
        <f t="shared" si="56"/>
        <v>0</v>
      </c>
      <c r="M82" s="309">
        <f t="shared" si="56"/>
        <v>0</v>
      </c>
      <c r="N82" s="309">
        <f t="shared" si="56"/>
        <v>0</v>
      </c>
      <c r="O82" s="309">
        <f t="shared" si="56"/>
        <v>0</v>
      </c>
      <c r="P82" s="309">
        <f t="shared" si="56"/>
        <v>0</v>
      </c>
      <c r="Q82" s="309">
        <f t="shared" si="56"/>
        <v>0</v>
      </c>
      <c r="R82" s="309">
        <f t="shared" si="56"/>
        <v>0</v>
      </c>
      <c r="S82" s="309">
        <f t="shared" si="56"/>
        <v>0</v>
      </c>
      <c r="T82" s="309">
        <f t="shared" si="56"/>
        <v>0</v>
      </c>
      <c r="U82" s="309">
        <f t="shared" si="56"/>
        <v>0</v>
      </c>
      <c r="V82" s="111">
        <f t="shared" si="56"/>
        <v>0</v>
      </c>
      <c r="W82" s="111">
        <f t="shared" si="56"/>
        <v>0</v>
      </c>
      <c r="X82" s="111">
        <f t="shared" si="56"/>
        <v>4500000</v>
      </c>
      <c r="Y82" s="69" t="e">
        <f t="shared" ref="Y82:Y143" si="57">W82*100/E82</f>
        <v>#DIV/0!</v>
      </c>
      <c r="Z82" s="424">
        <f t="shared" si="16"/>
        <v>0</v>
      </c>
      <c r="AA82" s="481"/>
      <c r="AB82" s="475"/>
      <c r="AC82" s="475"/>
      <c r="AD82" s="475"/>
      <c r="AE82" s="475"/>
      <c r="AF82" s="475"/>
      <c r="AG82" s="476"/>
      <c r="AH82" s="476"/>
      <c r="AI82" s="476"/>
      <c r="AJ82" s="476"/>
      <c r="AK82" s="476"/>
      <c r="AL82" s="476"/>
    </row>
    <row r="83" spans="1:38" ht="60" customHeight="1" x14ac:dyDescent="0.35">
      <c r="A83" s="374">
        <v>43</v>
      </c>
      <c r="B83" s="404">
        <v>3132</v>
      </c>
      <c r="C83" s="147" t="s">
        <v>0</v>
      </c>
      <c r="D83" s="161" t="s">
        <v>105</v>
      </c>
      <c r="E83" s="112"/>
      <c r="F83" s="112">
        <v>4500000</v>
      </c>
      <c r="G83" s="112">
        <v>4500000</v>
      </c>
      <c r="H83" s="70">
        <f t="shared" si="54"/>
        <v>0</v>
      </c>
      <c r="I83" s="365">
        <f>травень!H81</f>
        <v>0</v>
      </c>
      <c r="J83" s="277"/>
      <c r="K83" s="277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70">
        <f>SUM(J83:U83)</f>
        <v>0</v>
      </c>
      <c r="W83" s="70"/>
      <c r="X83" s="70">
        <f t="shared" ref="X83:X138" si="58">(E83+F83)-H83</f>
        <v>4500000</v>
      </c>
      <c r="Y83" s="70" t="e">
        <f t="shared" si="57"/>
        <v>#DIV/0!</v>
      </c>
      <c r="Z83" s="195">
        <f t="shared" si="16"/>
        <v>0</v>
      </c>
      <c r="AA83" s="235"/>
      <c r="AB83" s="36"/>
      <c r="AC83" s="36"/>
      <c r="AD83" s="36"/>
      <c r="AE83" s="36"/>
      <c r="AF83" s="36"/>
      <c r="AG83" s="16"/>
      <c r="AH83" s="16"/>
      <c r="AI83" s="16"/>
      <c r="AJ83" s="16"/>
      <c r="AK83" s="16"/>
      <c r="AL83" s="16"/>
    </row>
    <row r="84" spans="1:38" s="477" customFormat="1" ht="57.75" customHeight="1" x14ac:dyDescent="0.2">
      <c r="A84" s="473"/>
      <c r="B84" s="508">
        <v>1017520</v>
      </c>
      <c r="C84" s="132" t="s">
        <v>28</v>
      </c>
      <c r="D84" s="491"/>
      <c r="E84" s="111">
        <f>SUM(E85)</f>
        <v>305391</v>
      </c>
      <c r="F84" s="111">
        <f t="shared" ref="F84:X84" si="59">SUM(F85)</f>
        <v>0</v>
      </c>
      <c r="G84" s="111">
        <f t="shared" si="59"/>
        <v>0</v>
      </c>
      <c r="H84" s="111">
        <f t="shared" si="59"/>
        <v>205390.5</v>
      </c>
      <c r="I84" s="111">
        <f t="shared" si="59"/>
        <v>170390.5</v>
      </c>
      <c r="J84" s="309">
        <f t="shared" si="59"/>
        <v>0</v>
      </c>
      <c r="K84" s="309">
        <f t="shared" si="59"/>
        <v>35000</v>
      </c>
      <c r="L84" s="309">
        <f t="shared" si="59"/>
        <v>0</v>
      </c>
      <c r="M84" s="309">
        <f t="shared" si="59"/>
        <v>0</v>
      </c>
      <c r="N84" s="309">
        <f t="shared" si="59"/>
        <v>0</v>
      </c>
      <c r="O84" s="309">
        <f t="shared" si="59"/>
        <v>0</v>
      </c>
      <c r="P84" s="309">
        <f t="shared" si="59"/>
        <v>0</v>
      </c>
      <c r="Q84" s="309">
        <f t="shared" si="59"/>
        <v>0</v>
      </c>
      <c r="R84" s="309">
        <f t="shared" si="59"/>
        <v>0</v>
      </c>
      <c r="S84" s="309">
        <f t="shared" si="59"/>
        <v>0</v>
      </c>
      <c r="T84" s="309">
        <f t="shared" si="59"/>
        <v>0</v>
      </c>
      <c r="U84" s="309">
        <f t="shared" si="59"/>
        <v>0</v>
      </c>
      <c r="V84" s="111">
        <f t="shared" si="59"/>
        <v>35000</v>
      </c>
      <c r="W84" s="111">
        <f t="shared" si="59"/>
        <v>205390.5</v>
      </c>
      <c r="X84" s="111">
        <f t="shared" si="59"/>
        <v>100000.5</v>
      </c>
      <c r="Y84" s="69">
        <f t="shared" si="57"/>
        <v>67.254928927178597</v>
      </c>
      <c r="Z84" s="424" t="e">
        <f t="shared" si="16"/>
        <v>#DIV/0!</v>
      </c>
      <c r="AA84" s="481"/>
      <c r="AB84" s="475"/>
      <c r="AC84" s="475"/>
      <c r="AD84" s="475"/>
      <c r="AE84" s="475"/>
      <c r="AF84" s="475"/>
      <c r="AG84" s="476"/>
      <c r="AH84" s="476"/>
      <c r="AI84" s="476"/>
      <c r="AJ84" s="476"/>
      <c r="AK84" s="476"/>
      <c r="AL84" s="476"/>
    </row>
    <row r="85" spans="1:38" ht="47.25" customHeight="1" x14ac:dyDescent="0.35">
      <c r="A85" s="374">
        <v>44</v>
      </c>
      <c r="B85" s="404">
        <v>3110</v>
      </c>
      <c r="C85" s="147" t="s">
        <v>18</v>
      </c>
      <c r="D85" s="164" t="s">
        <v>80</v>
      </c>
      <c r="E85" s="112">
        <f>111000+134141+100000-39750</f>
        <v>305391</v>
      </c>
      <c r="F85" s="112"/>
      <c r="G85" s="112"/>
      <c r="H85" s="70">
        <f t="shared" si="54"/>
        <v>205390.5</v>
      </c>
      <c r="I85" s="365">
        <f>травень!H85</f>
        <v>170390.5</v>
      </c>
      <c r="J85" s="277"/>
      <c r="K85" s="277">
        <v>35000</v>
      </c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70">
        <f>SUM(J85:U85)</f>
        <v>35000</v>
      </c>
      <c r="W85" s="70">
        <f>49500+26500+94390.5+35000</f>
        <v>205390.5</v>
      </c>
      <c r="X85" s="70">
        <f t="shared" si="58"/>
        <v>100000.5</v>
      </c>
      <c r="Y85" s="70">
        <f t="shared" si="57"/>
        <v>67.254928927178597</v>
      </c>
      <c r="Z85" s="195" t="e">
        <f t="shared" si="16"/>
        <v>#DIV/0!</v>
      </c>
      <c r="AA85" s="235"/>
      <c r="AB85" s="36"/>
      <c r="AC85" s="36"/>
      <c r="AD85" s="36"/>
      <c r="AE85" s="36"/>
      <c r="AF85" s="36"/>
      <c r="AG85" s="16"/>
      <c r="AH85" s="16"/>
      <c r="AI85" s="16"/>
      <c r="AJ85" s="16"/>
      <c r="AK85" s="16"/>
      <c r="AL85" s="16"/>
    </row>
    <row r="86" spans="1:38" s="477" customFormat="1" ht="108" customHeight="1" x14ac:dyDescent="0.2">
      <c r="A86" s="487"/>
      <c r="B86" s="507">
        <v>11</v>
      </c>
      <c r="C86" s="76" t="s">
        <v>15</v>
      </c>
      <c r="D86" s="511"/>
      <c r="E86" s="63">
        <f>E87+E89+E91+E93</f>
        <v>1553250</v>
      </c>
      <c r="F86" s="63">
        <f t="shared" ref="F86:X86" si="60">F87+F89+F91+F93</f>
        <v>1200000</v>
      </c>
      <c r="G86" s="63">
        <f t="shared" si="60"/>
        <v>1200000</v>
      </c>
      <c r="H86" s="63">
        <f t="shared" si="60"/>
        <v>51410</v>
      </c>
      <c r="I86" s="63">
        <f t="shared" si="60"/>
        <v>51410</v>
      </c>
      <c r="J86" s="301">
        <f t="shared" si="60"/>
        <v>0</v>
      </c>
      <c r="K86" s="301">
        <f t="shared" si="60"/>
        <v>0</v>
      </c>
      <c r="L86" s="301">
        <f t="shared" si="60"/>
        <v>0</v>
      </c>
      <c r="M86" s="301">
        <f t="shared" si="60"/>
        <v>0</v>
      </c>
      <c r="N86" s="301">
        <f t="shared" si="60"/>
        <v>0</v>
      </c>
      <c r="O86" s="301">
        <f t="shared" si="60"/>
        <v>0</v>
      </c>
      <c r="P86" s="301">
        <f t="shared" si="60"/>
        <v>0</v>
      </c>
      <c r="Q86" s="301">
        <f t="shared" si="60"/>
        <v>0</v>
      </c>
      <c r="R86" s="301">
        <f t="shared" si="60"/>
        <v>0</v>
      </c>
      <c r="S86" s="301">
        <f t="shared" si="60"/>
        <v>0</v>
      </c>
      <c r="T86" s="301">
        <f t="shared" si="60"/>
        <v>0</v>
      </c>
      <c r="U86" s="301">
        <f t="shared" si="60"/>
        <v>0</v>
      </c>
      <c r="V86" s="63">
        <f t="shared" si="60"/>
        <v>0</v>
      </c>
      <c r="W86" s="63">
        <f t="shared" si="60"/>
        <v>51410</v>
      </c>
      <c r="X86" s="63">
        <f t="shared" si="60"/>
        <v>2701840</v>
      </c>
      <c r="Y86" s="425">
        <f t="shared" si="57"/>
        <v>3.309834218573958</v>
      </c>
      <c r="Z86" s="426">
        <f t="shared" si="16"/>
        <v>4.2841666666666667</v>
      </c>
      <c r="AA86" s="481"/>
      <c r="AB86" s="475"/>
      <c r="AC86" s="475"/>
      <c r="AD86" s="475"/>
      <c r="AE86" s="475"/>
      <c r="AF86" s="475"/>
      <c r="AG86" s="476"/>
      <c r="AH86" s="476"/>
      <c r="AI86" s="476"/>
      <c r="AJ86" s="476"/>
      <c r="AK86" s="476"/>
      <c r="AL86" s="476"/>
    </row>
    <row r="87" spans="1:38" s="477" customFormat="1" ht="80.25" customHeight="1" x14ac:dyDescent="0.2">
      <c r="A87" s="473"/>
      <c r="B87" s="508">
        <v>1115031</v>
      </c>
      <c r="C87" s="49" t="s">
        <v>106</v>
      </c>
      <c r="D87" s="512"/>
      <c r="E87" s="67">
        <f>SUM(E88)</f>
        <v>23250</v>
      </c>
      <c r="F87" s="67">
        <f t="shared" ref="F87:X87" si="61">SUM(F88)</f>
        <v>0</v>
      </c>
      <c r="G87" s="67">
        <f t="shared" si="61"/>
        <v>0</v>
      </c>
      <c r="H87" s="67">
        <f t="shared" si="61"/>
        <v>21500</v>
      </c>
      <c r="I87" s="67">
        <f t="shared" si="61"/>
        <v>21500</v>
      </c>
      <c r="J87" s="302">
        <f t="shared" si="61"/>
        <v>0</v>
      </c>
      <c r="K87" s="302">
        <f t="shared" si="61"/>
        <v>0</v>
      </c>
      <c r="L87" s="302">
        <f t="shared" si="61"/>
        <v>0</v>
      </c>
      <c r="M87" s="302">
        <f t="shared" si="61"/>
        <v>0</v>
      </c>
      <c r="N87" s="302">
        <f t="shared" si="61"/>
        <v>0</v>
      </c>
      <c r="O87" s="302">
        <f t="shared" si="61"/>
        <v>0</v>
      </c>
      <c r="P87" s="302">
        <f t="shared" si="61"/>
        <v>0</v>
      </c>
      <c r="Q87" s="302">
        <f t="shared" si="61"/>
        <v>0</v>
      </c>
      <c r="R87" s="302">
        <f t="shared" si="61"/>
        <v>0</v>
      </c>
      <c r="S87" s="302">
        <f t="shared" si="61"/>
        <v>0</v>
      </c>
      <c r="T87" s="302">
        <f t="shared" si="61"/>
        <v>0</v>
      </c>
      <c r="U87" s="302">
        <f t="shared" si="61"/>
        <v>0</v>
      </c>
      <c r="V87" s="67">
        <f t="shared" si="61"/>
        <v>0</v>
      </c>
      <c r="W87" s="67">
        <f t="shared" si="61"/>
        <v>21500</v>
      </c>
      <c r="X87" s="67">
        <f t="shared" si="61"/>
        <v>1750</v>
      </c>
      <c r="Y87" s="69">
        <f t="shared" si="57"/>
        <v>92.473118279569889</v>
      </c>
      <c r="Z87" s="424" t="e">
        <f t="shared" si="16"/>
        <v>#DIV/0!</v>
      </c>
      <c r="AA87" s="481"/>
      <c r="AB87" s="475"/>
      <c r="AC87" s="475"/>
      <c r="AD87" s="475"/>
      <c r="AE87" s="475"/>
      <c r="AF87" s="475"/>
      <c r="AG87" s="476"/>
      <c r="AH87" s="476"/>
      <c r="AI87" s="476"/>
      <c r="AJ87" s="476"/>
      <c r="AK87" s="476"/>
      <c r="AL87" s="476"/>
    </row>
    <row r="88" spans="1:38" ht="71.25" customHeight="1" x14ac:dyDescent="0.35">
      <c r="A88" s="374">
        <v>45</v>
      </c>
      <c r="B88" s="404">
        <v>3110</v>
      </c>
      <c r="C88" s="147" t="s">
        <v>18</v>
      </c>
      <c r="D88" s="197" t="s">
        <v>158</v>
      </c>
      <c r="E88" s="70">
        <v>23250</v>
      </c>
      <c r="F88" s="71"/>
      <c r="G88" s="71"/>
      <c r="H88" s="70">
        <f t="shared" si="54"/>
        <v>21500</v>
      </c>
      <c r="I88" s="365">
        <f>травень!H88</f>
        <v>21500</v>
      </c>
      <c r="J88" s="277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70">
        <f>SUM(J88:U88)</f>
        <v>0</v>
      </c>
      <c r="W88" s="70">
        <f>21500</f>
        <v>21500</v>
      </c>
      <c r="X88" s="70">
        <f t="shared" si="58"/>
        <v>1750</v>
      </c>
      <c r="Y88" s="70">
        <f t="shared" si="57"/>
        <v>92.473118279569889</v>
      </c>
      <c r="Z88" s="195" t="e">
        <f t="shared" si="16"/>
        <v>#DIV/0!</v>
      </c>
      <c r="AA88" s="235"/>
      <c r="AB88" s="36"/>
      <c r="AC88" s="36"/>
      <c r="AD88" s="36"/>
      <c r="AE88" s="36"/>
      <c r="AF88" s="36"/>
      <c r="AG88" s="16"/>
      <c r="AH88" s="16"/>
      <c r="AI88" s="16"/>
      <c r="AJ88" s="16"/>
      <c r="AK88" s="16"/>
      <c r="AL88" s="16"/>
    </row>
    <row r="89" spans="1:38" s="477" customFormat="1" ht="104.25" customHeight="1" x14ac:dyDescent="0.2">
      <c r="A89" s="473"/>
      <c r="B89" s="508">
        <v>1115070</v>
      </c>
      <c r="C89" s="49" t="s">
        <v>179</v>
      </c>
      <c r="D89" s="213"/>
      <c r="E89" s="69">
        <f>SUM(E90)</f>
        <v>0</v>
      </c>
      <c r="F89" s="69">
        <f t="shared" ref="F89:X89" si="62">SUM(F90)</f>
        <v>1200000</v>
      </c>
      <c r="G89" s="69">
        <f t="shared" si="62"/>
        <v>1200000</v>
      </c>
      <c r="H89" s="69">
        <f t="shared" si="62"/>
        <v>0</v>
      </c>
      <c r="I89" s="69">
        <f t="shared" si="62"/>
        <v>0</v>
      </c>
      <c r="J89" s="263">
        <f t="shared" si="62"/>
        <v>0</v>
      </c>
      <c r="K89" s="263">
        <f t="shared" si="62"/>
        <v>0</v>
      </c>
      <c r="L89" s="263">
        <f t="shared" si="62"/>
        <v>0</v>
      </c>
      <c r="M89" s="263">
        <f t="shared" si="62"/>
        <v>0</v>
      </c>
      <c r="N89" s="263">
        <f t="shared" si="62"/>
        <v>0</v>
      </c>
      <c r="O89" s="263">
        <f t="shared" si="62"/>
        <v>0</v>
      </c>
      <c r="P89" s="263">
        <f t="shared" si="62"/>
        <v>0</v>
      </c>
      <c r="Q89" s="263">
        <f t="shared" si="62"/>
        <v>0</v>
      </c>
      <c r="R89" s="263">
        <f t="shared" si="62"/>
        <v>0</v>
      </c>
      <c r="S89" s="263">
        <f t="shared" si="62"/>
        <v>0</v>
      </c>
      <c r="T89" s="263">
        <f t="shared" si="62"/>
        <v>0</v>
      </c>
      <c r="U89" s="263">
        <f t="shared" si="62"/>
        <v>0</v>
      </c>
      <c r="V89" s="69">
        <f t="shared" si="62"/>
        <v>0</v>
      </c>
      <c r="W89" s="69">
        <f t="shared" si="62"/>
        <v>0</v>
      </c>
      <c r="X89" s="69">
        <f t="shared" si="62"/>
        <v>1200000</v>
      </c>
      <c r="Y89" s="69" t="e">
        <f t="shared" si="57"/>
        <v>#DIV/0!</v>
      </c>
      <c r="Z89" s="424">
        <f t="shared" si="16"/>
        <v>0</v>
      </c>
      <c r="AA89" s="481"/>
      <c r="AB89" s="475"/>
      <c r="AC89" s="475"/>
      <c r="AD89" s="475"/>
      <c r="AE89" s="475"/>
      <c r="AF89" s="475"/>
      <c r="AG89" s="476"/>
      <c r="AH89" s="476"/>
      <c r="AI89" s="476"/>
      <c r="AJ89" s="476"/>
      <c r="AK89" s="476"/>
      <c r="AL89" s="476"/>
    </row>
    <row r="90" spans="1:38" ht="126" customHeight="1" x14ac:dyDescent="0.35">
      <c r="A90" s="374">
        <v>46</v>
      </c>
      <c r="B90" s="404">
        <v>3122</v>
      </c>
      <c r="C90" s="147" t="s">
        <v>21</v>
      </c>
      <c r="D90" s="166" t="s">
        <v>107</v>
      </c>
      <c r="E90" s="70"/>
      <c r="F90" s="70">
        <v>1200000</v>
      </c>
      <c r="G90" s="70">
        <v>1200000</v>
      </c>
      <c r="H90" s="70">
        <f t="shared" si="54"/>
        <v>0</v>
      </c>
      <c r="I90" s="365">
        <f>травень!H90</f>
        <v>0</v>
      </c>
      <c r="J90" s="277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70">
        <f>SUM(J90:U90)</f>
        <v>0</v>
      </c>
      <c r="W90" s="70"/>
      <c r="X90" s="70">
        <f t="shared" si="58"/>
        <v>1200000</v>
      </c>
      <c r="Y90" s="70" t="e">
        <f t="shared" si="57"/>
        <v>#DIV/0!</v>
      </c>
      <c r="Z90" s="195">
        <f t="shared" si="16"/>
        <v>0</v>
      </c>
      <c r="AA90" s="235"/>
      <c r="AB90" s="36"/>
      <c r="AC90" s="36"/>
      <c r="AD90" s="36"/>
      <c r="AE90" s="36"/>
      <c r="AF90" s="36"/>
      <c r="AG90" s="16"/>
      <c r="AH90" s="16"/>
      <c r="AI90" s="16"/>
      <c r="AJ90" s="16"/>
      <c r="AK90" s="16"/>
      <c r="AL90" s="16"/>
    </row>
    <row r="91" spans="1:38" s="477" customFormat="1" ht="104.25" customHeight="1" x14ac:dyDescent="0.2">
      <c r="A91" s="473"/>
      <c r="B91" s="508">
        <v>1115061</v>
      </c>
      <c r="C91" s="157" t="s">
        <v>150</v>
      </c>
      <c r="D91" s="167"/>
      <c r="E91" s="67">
        <f>SUM(E92)</f>
        <v>1500000</v>
      </c>
      <c r="F91" s="67">
        <f t="shared" ref="F91:X91" si="63">SUM(F92)</f>
        <v>0</v>
      </c>
      <c r="G91" s="67">
        <f t="shared" si="63"/>
        <v>0</v>
      </c>
      <c r="H91" s="67">
        <f t="shared" si="63"/>
        <v>0</v>
      </c>
      <c r="I91" s="67">
        <f t="shared" si="63"/>
        <v>0</v>
      </c>
      <c r="J91" s="302">
        <f t="shared" si="63"/>
        <v>0</v>
      </c>
      <c r="K91" s="302">
        <f t="shared" si="63"/>
        <v>0</v>
      </c>
      <c r="L91" s="302">
        <f t="shared" si="63"/>
        <v>0</v>
      </c>
      <c r="M91" s="302">
        <f t="shared" si="63"/>
        <v>0</v>
      </c>
      <c r="N91" s="302">
        <f t="shared" si="63"/>
        <v>0</v>
      </c>
      <c r="O91" s="302">
        <f t="shared" si="63"/>
        <v>0</v>
      </c>
      <c r="P91" s="302">
        <f t="shared" si="63"/>
        <v>0</v>
      </c>
      <c r="Q91" s="302">
        <f t="shared" si="63"/>
        <v>0</v>
      </c>
      <c r="R91" s="302">
        <f t="shared" si="63"/>
        <v>0</v>
      </c>
      <c r="S91" s="302">
        <f t="shared" si="63"/>
        <v>0</v>
      </c>
      <c r="T91" s="302">
        <f t="shared" si="63"/>
        <v>0</v>
      </c>
      <c r="U91" s="302">
        <f t="shared" si="63"/>
        <v>0</v>
      </c>
      <c r="V91" s="67">
        <f t="shared" si="63"/>
        <v>0</v>
      </c>
      <c r="W91" s="67">
        <f t="shared" si="63"/>
        <v>0</v>
      </c>
      <c r="X91" s="67">
        <f t="shared" si="63"/>
        <v>1500000</v>
      </c>
      <c r="Y91" s="69">
        <f t="shared" si="57"/>
        <v>0</v>
      </c>
      <c r="Z91" s="424" t="e">
        <f t="shared" si="16"/>
        <v>#DIV/0!</v>
      </c>
      <c r="AA91" s="481"/>
      <c r="AB91" s="475"/>
      <c r="AC91" s="475"/>
      <c r="AD91" s="475"/>
      <c r="AE91" s="475"/>
      <c r="AF91" s="475"/>
      <c r="AG91" s="476"/>
      <c r="AH91" s="476"/>
      <c r="AI91" s="476"/>
      <c r="AJ91" s="476"/>
      <c r="AK91" s="476"/>
      <c r="AL91" s="476"/>
    </row>
    <row r="92" spans="1:38" ht="63.75" customHeight="1" x14ac:dyDescent="0.35">
      <c r="A92" s="374">
        <v>47</v>
      </c>
      <c r="B92" s="404">
        <v>3132</v>
      </c>
      <c r="C92" s="147" t="s">
        <v>0</v>
      </c>
      <c r="D92" s="166" t="s">
        <v>108</v>
      </c>
      <c r="E92" s="70">
        <v>1500000</v>
      </c>
      <c r="F92" s="70"/>
      <c r="G92" s="70"/>
      <c r="H92" s="70">
        <f t="shared" si="54"/>
        <v>0</v>
      </c>
      <c r="I92" s="365">
        <f>травень!H92</f>
        <v>0</v>
      </c>
      <c r="J92" s="277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70">
        <f>SUM(J94:U94)</f>
        <v>0</v>
      </c>
      <c r="W92" s="70"/>
      <c r="X92" s="70">
        <f t="shared" si="58"/>
        <v>1500000</v>
      </c>
      <c r="Y92" s="70">
        <f t="shared" si="57"/>
        <v>0</v>
      </c>
      <c r="Z92" s="195" t="e">
        <f t="shared" si="16"/>
        <v>#DIV/0!</v>
      </c>
      <c r="AA92" s="235"/>
      <c r="AB92" s="36"/>
      <c r="AC92" s="36"/>
      <c r="AD92" s="36"/>
      <c r="AE92" s="36"/>
      <c r="AF92" s="36"/>
      <c r="AG92" s="16"/>
      <c r="AH92" s="16"/>
      <c r="AI92" s="16"/>
      <c r="AJ92" s="16"/>
      <c r="AK92" s="16"/>
      <c r="AL92" s="16"/>
    </row>
    <row r="93" spans="1:38" s="477" customFormat="1" ht="52.5" customHeight="1" x14ac:dyDescent="0.2">
      <c r="A93" s="473"/>
      <c r="B93" s="508">
        <v>1117520</v>
      </c>
      <c r="C93" s="132" t="s">
        <v>28</v>
      </c>
      <c r="D93" s="513"/>
      <c r="E93" s="67">
        <f>SUM(E94)</f>
        <v>30000</v>
      </c>
      <c r="F93" s="67">
        <f t="shared" ref="F93:X93" si="64">SUM(F94)</f>
        <v>0</v>
      </c>
      <c r="G93" s="67">
        <f t="shared" si="64"/>
        <v>0</v>
      </c>
      <c r="H93" s="67">
        <f t="shared" si="64"/>
        <v>29910</v>
      </c>
      <c r="I93" s="67">
        <f t="shared" si="64"/>
        <v>29910</v>
      </c>
      <c r="J93" s="302">
        <f t="shared" si="64"/>
        <v>0</v>
      </c>
      <c r="K93" s="302">
        <f t="shared" si="64"/>
        <v>0</v>
      </c>
      <c r="L93" s="302">
        <f t="shared" si="64"/>
        <v>0</v>
      </c>
      <c r="M93" s="302">
        <f t="shared" si="64"/>
        <v>0</v>
      </c>
      <c r="N93" s="302">
        <f t="shared" si="64"/>
        <v>0</v>
      </c>
      <c r="O93" s="302">
        <f t="shared" si="64"/>
        <v>0</v>
      </c>
      <c r="P93" s="302">
        <f t="shared" si="64"/>
        <v>0</v>
      </c>
      <c r="Q93" s="302">
        <f t="shared" si="64"/>
        <v>0</v>
      </c>
      <c r="R93" s="302">
        <f t="shared" si="64"/>
        <v>0</v>
      </c>
      <c r="S93" s="302">
        <f t="shared" si="64"/>
        <v>0</v>
      </c>
      <c r="T93" s="302">
        <f t="shared" si="64"/>
        <v>0</v>
      </c>
      <c r="U93" s="302">
        <f t="shared" si="64"/>
        <v>0</v>
      </c>
      <c r="V93" s="67">
        <f t="shared" si="64"/>
        <v>0</v>
      </c>
      <c r="W93" s="67">
        <f t="shared" si="64"/>
        <v>29910</v>
      </c>
      <c r="X93" s="67">
        <f t="shared" si="64"/>
        <v>90</v>
      </c>
      <c r="Y93" s="69">
        <f t="shared" si="57"/>
        <v>99.7</v>
      </c>
      <c r="Z93" s="424" t="e">
        <f t="shared" ref="Z93:Z139" si="65">W93*100/F93</f>
        <v>#DIV/0!</v>
      </c>
      <c r="AA93" s="481"/>
      <c r="AB93" s="475"/>
      <c r="AC93" s="475"/>
      <c r="AD93" s="475"/>
      <c r="AE93" s="475"/>
      <c r="AF93" s="475"/>
      <c r="AG93" s="476"/>
      <c r="AH93" s="476"/>
      <c r="AI93" s="476"/>
      <c r="AJ93" s="476"/>
      <c r="AK93" s="476"/>
      <c r="AL93" s="476"/>
    </row>
    <row r="94" spans="1:38" ht="63.75" customHeight="1" x14ac:dyDescent="0.35">
      <c r="A94" s="374">
        <v>48</v>
      </c>
      <c r="B94" s="404">
        <v>3110</v>
      </c>
      <c r="C94" s="147" t="s">
        <v>18</v>
      </c>
      <c r="D94" s="165" t="s">
        <v>80</v>
      </c>
      <c r="E94" s="70">
        <v>30000</v>
      </c>
      <c r="F94" s="70"/>
      <c r="G94" s="70"/>
      <c r="H94" s="70">
        <f t="shared" si="54"/>
        <v>29910</v>
      </c>
      <c r="I94" s="365">
        <f>травень!H94</f>
        <v>29910</v>
      </c>
      <c r="J94" s="277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70">
        <f>SUM(J94:U94)</f>
        <v>0</v>
      </c>
      <c r="W94" s="70">
        <f>29910</f>
        <v>29910</v>
      </c>
      <c r="X94" s="70">
        <f t="shared" si="58"/>
        <v>90</v>
      </c>
      <c r="Y94" s="70">
        <f t="shared" si="57"/>
        <v>99.7</v>
      </c>
      <c r="Z94" s="195" t="e">
        <f t="shared" si="65"/>
        <v>#DIV/0!</v>
      </c>
      <c r="AA94" s="235"/>
      <c r="AB94" s="36"/>
      <c r="AC94" s="36"/>
      <c r="AD94" s="36"/>
      <c r="AE94" s="36"/>
      <c r="AF94" s="36"/>
      <c r="AG94" s="16"/>
      <c r="AH94" s="16"/>
      <c r="AI94" s="16"/>
      <c r="AJ94" s="16"/>
      <c r="AK94" s="16"/>
      <c r="AL94" s="16"/>
    </row>
    <row r="95" spans="1:38" s="477" customFormat="1" ht="147.75" customHeight="1" x14ac:dyDescent="0.2">
      <c r="A95" s="487"/>
      <c r="B95" s="429" t="s">
        <v>10</v>
      </c>
      <c r="C95" s="119" t="s">
        <v>41</v>
      </c>
      <c r="D95" s="55"/>
      <c r="E95" s="63">
        <f>E96+E98+E101+E103+E105+E108+E110+E112+E114+E116</f>
        <v>52450000</v>
      </c>
      <c r="F95" s="63">
        <f t="shared" ref="F95:X95" si="66">F96+F98+F101+F103+F105+F108+F110+F112+F114+F116</f>
        <v>25873085</v>
      </c>
      <c r="G95" s="63">
        <f t="shared" si="66"/>
        <v>18671190</v>
      </c>
      <c r="H95" s="63">
        <f t="shared" si="66"/>
        <v>7697511.04</v>
      </c>
      <c r="I95" s="63">
        <f t="shared" si="66"/>
        <v>7697511.04</v>
      </c>
      <c r="J95" s="301">
        <f t="shared" si="66"/>
        <v>0</v>
      </c>
      <c r="K95" s="301">
        <f t="shared" si="66"/>
        <v>0</v>
      </c>
      <c r="L95" s="301">
        <f t="shared" si="66"/>
        <v>0</v>
      </c>
      <c r="M95" s="301">
        <f t="shared" si="66"/>
        <v>0</v>
      </c>
      <c r="N95" s="301">
        <f t="shared" si="66"/>
        <v>0</v>
      </c>
      <c r="O95" s="301">
        <f t="shared" si="66"/>
        <v>0</v>
      </c>
      <c r="P95" s="301">
        <f t="shared" si="66"/>
        <v>0</v>
      </c>
      <c r="Q95" s="301">
        <f t="shared" si="66"/>
        <v>0</v>
      </c>
      <c r="R95" s="301">
        <f t="shared" si="66"/>
        <v>0</v>
      </c>
      <c r="S95" s="301">
        <f t="shared" si="66"/>
        <v>0</v>
      </c>
      <c r="T95" s="301">
        <f t="shared" si="66"/>
        <v>0</v>
      </c>
      <c r="U95" s="301">
        <f t="shared" si="66"/>
        <v>0</v>
      </c>
      <c r="V95" s="63">
        <f t="shared" si="66"/>
        <v>0</v>
      </c>
      <c r="W95" s="63">
        <f t="shared" si="66"/>
        <v>7697511.04</v>
      </c>
      <c r="X95" s="63">
        <f t="shared" si="66"/>
        <v>70625573.960000008</v>
      </c>
      <c r="Y95" s="425">
        <f t="shared" si="57"/>
        <v>14.675902840800763</v>
      </c>
      <c r="Z95" s="426">
        <f t="shared" si="65"/>
        <v>29.751036801371001</v>
      </c>
      <c r="AA95" s="481"/>
      <c r="AB95" s="475"/>
      <c r="AC95" s="475"/>
      <c r="AD95" s="475"/>
      <c r="AE95" s="475"/>
      <c r="AF95" s="475"/>
      <c r="AG95" s="476"/>
      <c r="AH95" s="476"/>
      <c r="AI95" s="476"/>
      <c r="AJ95" s="476"/>
      <c r="AK95" s="476"/>
      <c r="AL95" s="476"/>
    </row>
    <row r="96" spans="1:38" s="477" customFormat="1" ht="51.75" customHeight="1" x14ac:dyDescent="0.2">
      <c r="A96" s="473"/>
      <c r="B96" s="406" t="s">
        <v>109</v>
      </c>
      <c r="C96" s="49" t="s">
        <v>22</v>
      </c>
      <c r="D96" s="514"/>
      <c r="E96" s="67">
        <f>SUM(E97)</f>
        <v>9500000</v>
      </c>
      <c r="F96" s="67">
        <f t="shared" ref="F96:X96" si="67">SUM(F97)</f>
        <v>0</v>
      </c>
      <c r="G96" s="67">
        <f t="shared" si="67"/>
        <v>0</v>
      </c>
      <c r="H96" s="67">
        <f t="shared" si="67"/>
        <v>0</v>
      </c>
      <c r="I96" s="67">
        <f t="shared" si="67"/>
        <v>0</v>
      </c>
      <c r="J96" s="302">
        <f t="shared" si="67"/>
        <v>0</v>
      </c>
      <c r="K96" s="302">
        <f t="shared" si="67"/>
        <v>0</v>
      </c>
      <c r="L96" s="302">
        <f t="shared" si="67"/>
        <v>0</v>
      </c>
      <c r="M96" s="302">
        <f t="shared" si="67"/>
        <v>0</v>
      </c>
      <c r="N96" s="302">
        <f t="shared" si="67"/>
        <v>0</v>
      </c>
      <c r="O96" s="302">
        <f t="shared" si="67"/>
        <v>0</v>
      </c>
      <c r="P96" s="302">
        <f t="shared" si="67"/>
        <v>0</v>
      </c>
      <c r="Q96" s="302">
        <f t="shared" si="67"/>
        <v>0</v>
      </c>
      <c r="R96" s="302">
        <f t="shared" si="67"/>
        <v>0</v>
      </c>
      <c r="S96" s="302">
        <f t="shared" si="67"/>
        <v>0</v>
      </c>
      <c r="T96" s="302">
        <f t="shared" si="67"/>
        <v>0</v>
      </c>
      <c r="U96" s="302">
        <f t="shared" si="67"/>
        <v>0</v>
      </c>
      <c r="V96" s="67">
        <f t="shared" si="67"/>
        <v>0</v>
      </c>
      <c r="W96" s="67">
        <f t="shared" si="67"/>
        <v>0</v>
      </c>
      <c r="X96" s="67">
        <f t="shared" si="67"/>
        <v>9500000</v>
      </c>
      <c r="Y96" s="69">
        <f t="shared" si="57"/>
        <v>0</v>
      </c>
      <c r="Z96" s="424" t="e">
        <f t="shared" si="65"/>
        <v>#DIV/0!</v>
      </c>
      <c r="AA96" s="481"/>
      <c r="AB96" s="475"/>
      <c r="AC96" s="475"/>
      <c r="AD96" s="475"/>
      <c r="AE96" s="475"/>
      <c r="AF96" s="475"/>
      <c r="AG96" s="476"/>
      <c r="AH96" s="476"/>
      <c r="AI96" s="476"/>
      <c r="AJ96" s="476"/>
      <c r="AK96" s="476"/>
      <c r="AL96" s="476"/>
    </row>
    <row r="97" spans="1:38" ht="64.5" customHeight="1" x14ac:dyDescent="0.4">
      <c r="A97" s="374">
        <v>49</v>
      </c>
      <c r="B97" s="389" t="s">
        <v>5</v>
      </c>
      <c r="C97" s="147" t="s">
        <v>0</v>
      </c>
      <c r="D97" s="168" t="s">
        <v>110</v>
      </c>
      <c r="E97" s="65">
        <f>12000000-2500000</f>
        <v>9500000</v>
      </c>
      <c r="F97" s="65"/>
      <c r="G97" s="65"/>
      <c r="H97" s="70">
        <f t="shared" si="54"/>
        <v>0</v>
      </c>
      <c r="I97" s="365">
        <f>травень!H97</f>
        <v>0</v>
      </c>
      <c r="J97" s="313"/>
      <c r="K97" s="313"/>
      <c r="L97" s="313"/>
      <c r="M97" s="314"/>
      <c r="N97" s="314"/>
      <c r="O97" s="314"/>
      <c r="P97" s="314"/>
      <c r="Q97" s="314"/>
      <c r="R97" s="314"/>
      <c r="S97" s="314"/>
      <c r="T97" s="314"/>
      <c r="U97" s="314"/>
      <c r="V97" s="65">
        <f>SUM(J97:U97)</f>
        <v>0</v>
      </c>
      <c r="W97" s="65"/>
      <c r="X97" s="70">
        <f t="shared" si="58"/>
        <v>9500000</v>
      </c>
      <c r="Y97" s="70">
        <f t="shared" si="57"/>
        <v>0</v>
      </c>
      <c r="Z97" s="195" t="e">
        <f t="shared" si="65"/>
        <v>#DIV/0!</v>
      </c>
      <c r="AA97" s="235"/>
      <c r="AB97" s="36"/>
      <c r="AC97" s="36"/>
      <c r="AD97" s="36"/>
      <c r="AE97" s="36"/>
      <c r="AF97" s="36"/>
      <c r="AG97" s="16"/>
      <c r="AH97" s="16"/>
      <c r="AI97" s="16"/>
      <c r="AJ97" s="16"/>
      <c r="AK97" s="16"/>
      <c r="AL97" s="16"/>
    </row>
    <row r="98" spans="1:38" s="477" customFormat="1" ht="108" customHeight="1" x14ac:dyDescent="0.2">
      <c r="A98" s="406"/>
      <c r="B98" s="406" t="s">
        <v>132</v>
      </c>
      <c r="C98" s="49" t="s">
        <v>133</v>
      </c>
      <c r="D98" s="172"/>
      <c r="E98" s="67">
        <f>SUM(E99:E100)</f>
        <v>0</v>
      </c>
      <c r="F98" s="67">
        <f t="shared" ref="F98:X98" si="68">SUM(F99:F100)</f>
        <v>6421190</v>
      </c>
      <c r="G98" s="67">
        <f t="shared" si="68"/>
        <v>6421190</v>
      </c>
      <c r="H98" s="67">
        <f t="shared" si="68"/>
        <v>0</v>
      </c>
      <c r="I98" s="67">
        <f t="shared" si="68"/>
        <v>0</v>
      </c>
      <c r="J98" s="302">
        <f t="shared" si="68"/>
        <v>0</v>
      </c>
      <c r="K98" s="302">
        <f t="shared" si="68"/>
        <v>0</v>
      </c>
      <c r="L98" s="302">
        <f t="shared" si="68"/>
        <v>0</v>
      </c>
      <c r="M98" s="302">
        <f t="shared" si="68"/>
        <v>0</v>
      </c>
      <c r="N98" s="302">
        <f t="shared" si="68"/>
        <v>0</v>
      </c>
      <c r="O98" s="302">
        <f t="shared" si="68"/>
        <v>0</v>
      </c>
      <c r="P98" s="302">
        <f t="shared" si="68"/>
        <v>0</v>
      </c>
      <c r="Q98" s="302">
        <f t="shared" si="68"/>
        <v>0</v>
      </c>
      <c r="R98" s="302">
        <f t="shared" si="68"/>
        <v>0</v>
      </c>
      <c r="S98" s="302">
        <f t="shared" si="68"/>
        <v>0</v>
      </c>
      <c r="T98" s="302">
        <f t="shared" si="68"/>
        <v>0</v>
      </c>
      <c r="U98" s="302">
        <f t="shared" si="68"/>
        <v>0</v>
      </c>
      <c r="V98" s="67">
        <f t="shared" si="68"/>
        <v>0</v>
      </c>
      <c r="W98" s="67">
        <f t="shared" si="68"/>
        <v>0</v>
      </c>
      <c r="X98" s="67">
        <f t="shared" si="68"/>
        <v>6421190</v>
      </c>
      <c r="Y98" s="69" t="e">
        <f t="shared" si="57"/>
        <v>#DIV/0!</v>
      </c>
      <c r="Z98" s="424">
        <f t="shared" si="65"/>
        <v>0</v>
      </c>
      <c r="AA98" s="481"/>
      <c r="AB98" s="475"/>
      <c r="AC98" s="475"/>
      <c r="AD98" s="475"/>
      <c r="AE98" s="475"/>
      <c r="AF98" s="475"/>
      <c r="AG98" s="476"/>
      <c r="AH98" s="476"/>
      <c r="AI98" s="476"/>
      <c r="AJ98" s="476"/>
      <c r="AK98" s="476"/>
      <c r="AL98" s="476"/>
    </row>
    <row r="99" spans="1:38" ht="108" customHeight="1" x14ac:dyDescent="0.35">
      <c r="A99" s="374">
        <v>50</v>
      </c>
      <c r="B99" s="389" t="s">
        <v>5</v>
      </c>
      <c r="C99" s="147" t="s">
        <v>0</v>
      </c>
      <c r="D99" s="88" t="s">
        <v>115</v>
      </c>
      <c r="E99" s="65"/>
      <c r="F99" s="65">
        <v>3921190</v>
      </c>
      <c r="G99" s="65">
        <v>3921190</v>
      </c>
      <c r="H99" s="70">
        <f t="shared" si="54"/>
        <v>0</v>
      </c>
      <c r="I99" s="365">
        <f>травень!H99</f>
        <v>0</v>
      </c>
      <c r="J99" s="313"/>
      <c r="K99" s="313"/>
      <c r="L99" s="313"/>
      <c r="M99" s="314"/>
      <c r="N99" s="314"/>
      <c r="O99" s="314"/>
      <c r="P99" s="314"/>
      <c r="Q99" s="314"/>
      <c r="R99" s="314"/>
      <c r="S99" s="314"/>
      <c r="T99" s="314"/>
      <c r="U99" s="314"/>
      <c r="V99" s="65">
        <f>SUM(J99:U99)</f>
        <v>0</v>
      </c>
      <c r="W99" s="65"/>
      <c r="X99" s="70">
        <f t="shared" si="58"/>
        <v>3921190</v>
      </c>
      <c r="Y99" s="70" t="e">
        <f t="shared" si="57"/>
        <v>#DIV/0!</v>
      </c>
      <c r="Z99" s="195">
        <f t="shared" si="65"/>
        <v>0</v>
      </c>
      <c r="AA99" s="235"/>
      <c r="AB99" s="36"/>
      <c r="AC99" s="36"/>
      <c r="AD99" s="36"/>
      <c r="AE99" s="36"/>
      <c r="AF99" s="36"/>
      <c r="AG99" s="16"/>
      <c r="AH99" s="16"/>
      <c r="AI99" s="16"/>
      <c r="AJ99" s="16"/>
      <c r="AK99" s="16"/>
      <c r="AL99" s="16"/>
    </row>
    <row r="100" spans="1:38" ht="84" customHeight="1" x14ac:dyDescent="0.35">
      <c r="A100" s="374">
        <v>51</v>
      </c>
      <c r="B100" s="389" t="s">
        <v>180</v>
      </c>
      <c r="C100" s="147" t="s">
        <v>0</v>
      </c>
      <c r="D100" s="88" t="s">
        <v>181</v>
      </c>
      <c r="E100" s="65"/>
      <c r="F100" s="65">
        <v>2500000</v>
      </c>
      <c r="G100" s="65">
        <v>2500000</v>
      </c>
      <c r="H100" s="70">
        <f t="shared" si="54"/>
        <v>0</v>
      </c>
      <c r="I100" s="365">
        <f>травень!H100</f>
        <v>0</v>
      </c>
      <c r="J100" s="313"/>
      <c r="K100" s="313"/>
      <c r="L100" s="313"/>
      <c r="M100" s="314"/>
      <c r="N100" s="314"/>
      <c r="O100" s="314"/>
      <c r="P100" s="314"/>
      <c r="Q100" s="314"/>
      <c r="R100" s="314"/>
      <c r="S100" s="314"/>
      <c r="T100" s="314"/>
      <c r="U100" s="314"/>
      <c r="V100" s="65">
        <f>SUM(J100:U100)</f>
        <v>0</v>
      </c>
      <c r="W100" s="65"/>
      <c r="X100" s="70">
        <f t="shared" si="58"/>
        <v>2500000</v>
      </c>
      <c r="Y100" s="70" t="e">
        <f t="shared" si="57"/>
        <v>#DIV/0!</v>
      </c>
      <c r="Z100" s="195">
        <f t="shared" si="65"/>
        <v>0</v>
      </c>
      <c r="AA100" s="235"/>
      <c r="AB100" s="36"/>
      <c r="AC100" s="36"/>
      <c r="AD100" s="36"/>
      <c r="AE100" s="36"/>
      <c r="AF100" s="36"/>
      <c r="AG100" s="16"/>
      <c r="AH100" s="16"/>
      <c r="AI100" s="16"/>
      <c r="AJ100" s="16"/>
      <c r="AK100" s="16"/>
      <c r="AL100" s="16"/>
    </row>
    <row r="101" spans="1:38" s="477" customFormat="1" ht="60.75" customHeight="1" x14ac:dyDescent="0.2">
      <c r="A101" s="473"/>
      <c r="B101" s="406" t="s">
        <v>63</v>
      </c>
      <c r="C101" s="49" t="s">
        <v>51</v>
      </c>
      <c r="D101" s="515"/>
      <c r="E101" s="67">
        <f>SUM(E102)</f>
        <v>1200000</v>
      </c>
      <c r="F101" s="67">
        <f t="shared" ref="F101:X101" si="69">SUM(F102)</f>
        <v>0</v>
      </c>
      <c r="G101" s="67">
        <f t="shared" si="69"/>
        <v>0</v>
      </c>
      <c r="H101" s="67">
        <f t="shared" si="69"/>
        <v>412316.04</v>
      </c>
      <c r="I101" s="67">
        <f t="shared" si="69"/>
        <v>412316.04</v>
      </c>
      <c r="J101" s="302">
        <f t="shared" si="69"/>
        <v>0</v>
      </c>
      <c r="K101" s="302">
        <f t="shared" si="69"/>
        <v>0</v>
      </c>
      <c r="L101" s="302">
        <f t="shared" si="69"/>
        <v>0</v>
      </c>
      <c r="M101" s="302">
        <f t="shared" si="69"/>
        <v>0</v>
      </c>
      <c r="N101" s="302">
        <f t="shared" si="69"/>
        <v>0</v>
      </c>
      <c r="O101" s="302">
        <f t="shared" si="69"/>
        <v>0</v>
      </c>
      <c r="P101" s="302">
        <f t="shared" si="69"/>
        <v>0</v>
      </c>
      <c r="Q101" s="302">
        <f t="shared" si="69"/>
        <v>0</v>
      </c>
      <c r="R101" s="302">
        <f t="shared" si="69"/>
        <v>0</v>
      </c>
      <c r="S101" s="302">
        <f t="shared" si="69"/>
        <v>0</v>
      </c>
      <c r="T101" s="302">
        <f t="shared" si="69"/>
        <v>0</v>
      </c>
      <c r="U101" s="302">
        <f t="shared" si="69"/>
        <v>0</v>
      </c>
      <c r="V101" s="67">
        <f t="shared" si="69"/>
        <v>0</v>
      </c>
      <c r="W101" s="67">
        <f t="shared" si="69"/>
        <v>412316.04</v>
      </c>
      <c r="X101" s="67">
        <f t="shared" si="69"/>
        <v>787683.96</v>
      </c>
      <c r="Y101" s="69">
        <f t="shared" si="57"/>
        <v>34.359670000000001</v>
      </c>
      <c r="Z101" s="424" t="e">
        <f t="shared" si="65"/>
        <v>#DIV/0!</v>
      </c>
      <c r="AA101" s="481"/>
      <c r="AB101" s="475"/>
      <c r="AC101" s="475"/>
      <c r="AD101" s="475"/>
      <c r="AE101" s="475"/>
      <c r="AF101" s="475"/>
      <c r="AG101" s="476"/>
      <c r="AH101" s="476"/>
      <c r="AI101" s="476"/>
      <c r="AJ101" s="476"/>
      <c r="AK101" s="476"/>
      <c r="AL101" s="476"/>
    </row>
    <row r="102" spans="1:38" ht="86.25" customHeight="1" x14ac:dyDescent="0.35">
      <c r="A102" s="374">
        <v>52</v>
      </c>
      <c r="B102" s="389" t="s">
        <v>64</v>
      </c>
      <c r="C102" s="120" t="s">
        <v>66</v>
      </c>
      <c r="D102" s="52" t="s">
        <v>111</v>
      </c>
      <c r="E102" s="65">
        <v>1200000</v>
      </c>
      <c r="F102" s="65"/>
      <c r="G102" s="65"/>
      <c r="H102" s="70">
        <f t="shared" si="54"/>
        <v>412316.04</v>
      </c>
      <c r="I102" s="365">
        <f>травень!H102</f>
        <v>412316.04</v>
      </c>
      <c r="J102" s="262"/>
      <c r="K102" s="262"/>
      <c r="L102" s="262"/>
      <c r="M102" s="314"/>
      <c r="N102" s="314"/>
      <c r="O102" s="314"/>
      <c r="P102" s="314"/>
      <c r="Q102" s="314"/>
      <c r="R102" s="314"/>
      <c r="S102" s="314"/>
      <c r="T102" s="314"/>
      <c r="U102" s="314"/>
      <c r="V102" s="65">
        <f>SUM(J102:U102)</f>
        <v>0</v>
      </c>
      <c r="W102" s="65">
        <v>412316.04</v>
      </c>
      <c r="X102" s="70">
        <f t="shared" si="58"/>
        <v>787683.96</v>
      </c>
      <c r="Y102" s="70">
        <f t="shared" si="57"/>
        <v>34.359670000000001</v>
      </c>
      <c r="Z102" s="195" t="e">
        <f t="shared" si="65"/>
        <v>#DIV/0!</v>
      </c>
      <c r="AA102" s="235"/>
      <c r="AB102" s="36"/>
      <c r="AC102" s="36"/>
      <c r="AD102" s="36"/>
      <c r="AE102" s="36"/>
      <c r="AF102" s="36"/>
      <c r="AG102" s="16"/>
      <c r="AH102" s="16"/>
      <c r="AI102" s="16"/>
      <c r="AJ102" s="16"/>
      <c r="AK102" s="16"/>
      <c r="AL102" s="16"/>
    </row>
    <row r="103" spans="1:38" s="477" customFormat="1" ht="72.75" customHeight="1" x14ac:dyDescent="0.2">
      <c r="A103" s="473"/>
      <c r="B103" s="406" t="s">
        <v>124</v>
      </c>
      <c r="C103" s="91" t="s">
        <v>112</v>
      </c>
      <c r="D103" s="284"/>
      <c r="E103" s="67">
        <f>SUM(E104)</f>
        <v>1000000</v>
      </c>
      <c r="F103" s="67">
        <f t="shared" ref="F103:X103" si="70">SUM(F104)</f>
        <v>0</v>
      </c>
      <c r="G103" s="67">
        <f t="shared" si="70"/>
        <v>0</v>
      </c>
      <c r="H103" s="67">
        <f t="shared" si="70"/>
        <v>0</v>
      </c>
      <c r="I103" s="67">
        <f t="shared" si="70"/>
        <v>0</v>
      </c>
      <c r="J103" s="302">
        <f t="shared" si="70"/>
        <v>0</v>
      </c>
      <c r="K103" s="302">
        <f t="shared" si="70"/>
        <v>0</v>
      </c>
      <c r="L103" s="302">
        <f t="shared" si="70"/>
        <v>0</v>
      </c>
      <c r="M103" s="302">
        <f t="shared" si="70"/>
        <v>0</v>
      </c>
      <c r="N103" s="302">
        <f t="shared" si="70"/>
        <v>0</v>
      </c>
      <c r="O103" s="302">
        <f t="shared" si="70"/>
        <v>0</v>
      </c>
      <c r="P103" s="302">
        <f t="shared" si="70"/>
        <v>0</v>
      </c>
      <c r="Q103" s="302">
        <f t="shared" si="70"/>
        <v>0</v>
      </c>
      <c r="R103" s="302">
        <f t="shared" si="70"/>
        <v>0</v>
      </c>
      <c r="S103" s="302">
        <f t="shared" si="70"/>
        <v>0</v>
      </c>
      <c r="T103" s="302">
        <f t="shared" si="70"/>
        <v>0</v>
      </c>
      <c r="U103" s="302">
        <f t="shared" si="70"/>
        <v>0</v>
      </c>
      <c r="V103" s="67">
        <f t="shared" si="70"/>
        <v>0</v>
      </c>
      <c r="W103" s="67">
        <f t="shared" si="70"/>
        <v>0</v>
      </c>
      <c r="X103" s="67">
        <f t="shared" si="70"/>
        <v>1000000</v>
      </c>
      <c r="Y103" s="69">
        <f t="shared" si="57"/>
        <v>0</v>
      </c>
      <c r="Z103" s="424" t="e">
        <f t="shared" si="65"/>
        <v>#DIV/0!</v>
      </c>
      <c r="AA103" s="481"/>
      <c r="AB103" s="475"/>
      <c r="AC103" s="475"/>
      <c r="AD103" s="475"/>
      <c r="AE103" s="475"/>
      <c r="AF103" s="475"/>
      <c r="AG103" s="476"/>
      <c r="AH103" s="476"/>
      <c r="AI103" s="476"/>
      <c r="AJ103" s="476"/>
      <c r="AK103" s="476"/>
      <c r="AL103" s="476"/>
    </row>
    <row r="104" spans="1:38" ht="53.25" customHeight="1" x14ac:dyDescent="0.35">
      <c r="A104" s="374">
        <v>53</v>
      </c>
      <c r="B104" s="389" t="s">
        <v>6</v>
      </c>
      <c r="C104" s="147" t="s">
        <v>18</v>
      </c>
      <c r="D104" s="170" t="s">
        <v>113</v>
      </c>
      <c r="E104" s="65">
        <v>1000000</v>
      </c>
      <c r="F104" s="65"/>
      <c r="G104" s="65"/>
      <c r="H104" s="70">
        <f t="shared" si="54"/>
        <v>0</v>
      </c>
      <c r="I104" s="365">
        <f>травень!H104</f>
        <v>0</v>
      </c>
      <c r="J104" s="314"/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65">
        <f>SUM(J104:U104)</f>
        <v>0</v>
      </c>
      <c r="W104" s="66"/>
      <c r="X104" s="70">
        <f t="shared" si="58"/>
        <v>1000000</v>
      </c>
      <c r="Y104" s="70">
        <f t="shared" si="57"/>
        <v>0</v>
      </c>
      <c r="Z104" s="195" t="e">
        <f t="shared" si="65"/>
        <v>#DIV/0!</v>
      </c>
      <c r="AA104" s="235"/>
      <c r="AB104" s="36"/>
      <c r="AC104" s="36"/>
      <c r="AD104" s="36"/>
      <c r="AE104" s="36"/>
      <c r="AF104" s="36"/>
      <c r="AG104" s="16"/>
      <c r="AH104" s="16"/>
      <c r="AI104" s="16"/>
      <c r="AJ104" s="16"/>
      <c r="AK104" s="16"/>
      <c r="AL104" s="16"/>
    </row>
    <row r="105" spans="1:38" s="477" customFormat="1" ht="117.75" customHeight="1" x14ac:dyDescent="0.2">
      <c r="A105" s="473"/>
      <c r="B105" s="406" t="s">
        <v>116</v>
      </c>
      <c r="C105" s="49" t="s">
        <v>114</v>
      </c>
      <c r="D105" s="171"/>
      <c r="E105" s="67">
        <f>SUM(E106:E107)</f>
        <v>0</v>
      </c>
      <c r="F105" s="67">
        <f t="shared" ref="F105:AA105" si="71">SUM(F106:F107)</f>
        <v>12250000</v>
      </c>
      <c r="G105" s="67">
        <f t="shared" si="71"/>
        <v>12250000</v>
      </c>
      <c r="H105" s="67">
        <f t="shared" si="71"/>
        <v>0</v>
      </c>
      <c r="I105" s="67">
        <f t="shared" si="71"/>
        <v>0</v>
      </c>
      <c r="J105" s="302">
        <f t="shared" si="71"/>
        <v>0</v>
      </c>
      <c r="K105" s="302">
        <f t="shared" si="71"/>
        <v>0</v>
      </c>
      <c r="L105" s="302">
        <f t="shared" si="71"/>
        <v>0</v>
      </c>
      <c r="M105" s="302">
        <f t="shared" si="71"/>
        <v>0</v>
      </c>
      <c r="N105" s="302">
        <f t="shared" si="71"/>
        <v>0</v>
      </c>
      <c r="O105" s="302">
        <f t="shared" si="71"/>
        <v>0</v>
      </c>
      <c r="P105" s="302">
        <f t="shared" si="71"/>
        <v>0</v>
      </c>
      <c r="Q105" s="302">
        <f t="shared" si="71"/>
        <v>0</v>
      </c>
      <c r="R105" s="302">
        <f t="shared" si="71"/>
        <v>0</v>
      </c>
      <c r="S105" s="302">
        <f t="shared" si="71"/>
        <v>0</v>
      </c>
      <c r="T105" s="302">
        <f t="shared" si="71"/>
        <v>0</v>
      </c>
      <c r="U105" s="302">
        <f t="shared" si="71"/>
        <v>0</v>
      </c>
      <c r="V105" s="67">
        <f t="shared" si="71"/>
        <v>0</v>
      </c>
      <c r="W105" s="67">
        <f t="shared" si="71"/>
        <v>0</v>
      </c>
      <c r="X105" s="67">
        <f t="shared" si="71"/>
        <v>12250000</v>
      </c>
      <c r="Y105" s="69" t="e">
        <f t="shared" si="57"/>
        <v>#DIV/0!</v>
      </c>
      <c r="Z105" s="424">
        <f t="shared" si="65"/>
        <v>0</v>
      </c>
      <c r="AA105" s="67">
        <f t="shared" si="71"/>
        <v>0</v>
      </c>
      <c r="AB105" s="475"/>
      <c r="AC105" s="475"/>
      <c r="AD105" s="475"/>
      <c r="AE105" s="475"/>
      <c r="AF105" s="475"/>
      <c r="AG105" s="476"/>
      <c r="AH105" s="476"/>
      <c r="AI105" s="476"/>
      <c r="AJ105" s="476"/>
      <c r="AK105" s="476"/>
      <c r="AL105" s="476"/>
    </row>
    <row r="106" spans="1:38" ht="92.25" customHeight="1" x14ac:dyDescent="0.35">
      <c r="A106" s="374">
        <v>54</v>
      </c>
      <c r="B106" s="389" t="s">
        <v>20</v>
      </c>
      <c r="C106" s="39" t="s">
        <v>21</v>
      </c>
      <c r="D106" s="170" t="s">
        <v>168</v>
      </c>
      <c r="E106" s="70"/>
      <c r="F106" s="65">
        <v>650000</v>
      </c>
      <c r="G106" s="65">
        <v>650000</v>
      </c>
      <c r="H106" s="70">
        <f t="shared" si="54"/>
        <v>0</v>
      </c>
      <c r="I106" s="365">
        <f>травень!H106</f>
        <v>0</v>
      </c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65">
        <f>SUM(J106:U106)</f>
        <v>0</v>
      </c>
      <c r="W106" s="66"/>
      <c r="X106" s="70">
        <f t="shared" si="58"/>
        <v>650000</v>
      </c>
      <c r="Y106" s="70" t="e">
        <f t="shared" si="57"/>
        <v>#DIV/0!</v>
      </c>
      <c r="Z106" s="195">
        <f t="shared" si="65"/>
        <v>0</v>
      </c>
      <c r="AA106" s="235"/>
      <c r="AB106" s="36"/>
      <c r="AC106" s="36"/>
      <c r="AD106" s="36"/>
      <c r="AE106" s="36"/>
      <c r="AF106" s="36"/>
      <c r="AG106" s="16"/>
      <c r="AH106" s="16"/>
      <c r="AI106" s="16"/>
      <c r="AJ106" s="16"/>
      <c r="AK106" s="16"/>
      <c r="AL106" s="16"/>
    </row>
    <row r="107" spans="1:38" ht="73.5" customHeight="1" x14ac:dyDescent="0.4">
      <c r="A107" s="374">
        <v>55</v>
      </c>
      <c r="B107" s="377">
        <v>3122</v>
      </c>
      <c r="C107" s="39" t="s">
        <v>21</v>
      </c>
      <c r="D107" s="190" t="s">
        <v>141</v>
      </c>
      <c r="E107" s="223"/>
      <c r="F107" s="65">
        <v>11600000</v>
      </c>
      <c r="G107" s="65">
        <v>11600000</v>
      </c>
      <c r="H107" s="70">
        <f t="shared" si="54"/>
        <v>0</v>
      </c>
      <c r="I107" s="365">
        <f>травень!H107</f>
        <v>0</v>
      </c>
      <c r="J107" s="314"/>
      <c r="K107" s="314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65">
        <f>SUM(J107:U107)</f>
        <v>0</v>
      </c>
      <c r="W107" s="66"/>
      <c r="X107" s="70">
        <f t="shared" si="58"/>
        <v>11600000</v>
      </c>
      <c r="Y107" s="70" t="e">
        <f t="shared" si="57"/>
        <v>#DIV/0!</v>
      </c>
      <c r="Z107" s="195">
        <f t="shared" si="65"/>
        <v>0</v>
      </c>
      <c r="AA107" s="235"/>
      <c r="AB107" s="36"/>
      <c r="AC107" s="36"/>
      <c r="AD107" s="36"/>
      <c r="AE107" s="36"/>
      <c r="AF107" s="36"/>
      <c r="AG107" s="16"/>
      <c r="AH107" s="16"/>
      <c r="AI107" s="16"/>
      <c r="AJ107" s="16"/>
      <c r="AK107" s="16"/>
      <c r="AL107" s="16"/>
    </row>
    <row r="108" spans="1:38" s="477" customFormat="1" ht="92.25" customHeight="1" x14ac:dyDescent="0.2">
      <c r="A108" s="473"/>
      <c r="B108" s="406" t="s">
        <v>55</v>
      </c>
      <c r="C108" s="49" t="s">
        <v>26</v>
      </c>
      <c r="D108" s="516"/>
      <c r="E108" s="67">
        <f>SUM(E109)</f>
        <v>6000000</v>
      </c>
      <c r="F108" s="67">
        <f t="shared" ref="F108:AA108" si="72">SUM(F109)</f>
        <v>0</v>
      </c>
      <c r="G108" s="67">
        <f t="shared" si="72"/>
        <v>0</v>
      </c>
      <c r="H108" s="67">
        <f t="shared" si="72"/>
        <v>0</v>
      </c>
      <c r="I108" s="67">
        <f t="shared" si="72"/>
        <v>0</v>
      </c>
      <c r="J108" s="302">
        <f t="shared" si="72"/>
        <v>0</v>
      </c>
      <c r="K108" s="302">
        <f t="shared" si="72"/>
        <v>0</v>
      </c>
      <c r="L108" s="302">
        <f t="shared" si="72"/>
        <v>0</v>
      </c>
      <c r="M108" s="302">
        <f t="shared" si="72"/>
        <v>0</v>
      </c>
      <c r="N108" s="302">
        <f t="shared" si="72"/>
        <v>0</v>
      </c>
      <c r="O108" s="302">
        <f t="shared" si="72"/>
        <v>0</v>
      </c>
      <c r="P108" s="302">
        <f t="shared" si="72"/>
        <v>0</v>
      </c>
      <c r="Q108" s="302">
        <f t="shared" si="72"/>
        <v>0</v>
      </c>
      <c r="R108" s="302">
        <f t="shared" si="72"/>
        <v>0</v>
      </c>
      <c r="S108" s="302">
        <f t="shared" si="72"/>
        <v>0</v>
      </c>
      <c r="T108" s="302">
        <f t="shared" si="72"/>
        <v>0</v>
      </c>
      <c r="U108" s="302">
        <f t="shared" si="72"/>
        <v>0</v>
      </c>
      <c r="V108" s="67">
        <f t="shared" si="72"/>
        <v>0</v>
      </c>
      <c r="W108" s="67">
        <f t="shared" si="72"/>
        <v>0</v>
      </c>
      <c r="X108" s="67">
        <f t="shared" si="72"/>
        <v>6000000</v>
      </c>
      <c r="Y108" s="69">
        <f t="shared" si="57"/>
        <v>0</v>
      </c>
      <c r="Z108" s="424"/>
      <c r="AA108" s="67">
        <f t="shared" si="72"/>
        <v>0</v>
      </c>
      <c r="AB108" s="475"/>
      <c r="AC108" s="475"/>
      <c r="AD108" s="475"/>
      <c r="AE108" s="475"/>
      <c r="AF108" s="475"/>
      <c r="AG108" s="476"/>
      <c r="AH108" s="476"/>
      <c r="AI108" s="476"/>
      <c r="AJ108" s="476"/>
      <c r="AK108" s="476"/>
      <c r="AL108" s="476"/>
    </row>
    <row r="109" spans="1:38" ht="57" customHeight="1" x14ac:dyDescent="0.35">
      <c r="A109" s="374">
        <v>56</v>
      </c>
      <c r="B109" s="389" t="s">
        <v>5</v>
      </c>
      <c r="C109" s="147" t="s">
        <v>0</v>
      </c>
      <c r="D109" s="129" t="s">
        <v>193</v>
      </c>
      <c r="E109" s="65">
        <v>6000000</v>
      </c>
      <c r="F109" s="65"/>
      <c r="G109" s="65"/>
      <c r="H109" s="70">
        <f t="shared" si="54"/>
        <v>0</v>
      </c>
      <c r="I109" s="365">
        <f>травень!H109</f>
        <v>0</v>
      </c>
      <c r="J109" s="314"/>
      <c r="K109" s="314"/>
      <c r="L109" s="314"/>
      <c r="M109" s="314"/>
      <c r="N109" s="314"/>
      <c r="O109" s="314"/>
      <c r="P109" s="314"/>
      <c r="Q109" s="314"/>
      <c r="R109" s="314"/>
      <c r="S109" s="314"/>
      <c r="T109" s="314"/>
      <c r="U109" s="314"/>
      <c r="V109" s="65">
        <f>SUM(J109:U109)</f>
        <v>0</v>
      </c>
      <c r="W109" s="66"/>
      <c r="X109" s="70">
        <f t="shared" si="58"/>
        <v>6000000</v>
      </c>
      <c r="Y109" s="70">
        <f t="shared" si="57"/>
        <v>0</v>
      </c>
      <c r="Z109" s="195"/>
      <c r="AA109" s="235"/>
      <c r="AB109" s="36"/>
      <c r="AC109" s="36"/>
      <c r="AD109" s="36"/>
      <c r="AE109" s="36"/>
      <c r="AF109" s="36"/>
      <c r="AG109" s="16"/>
      <c r="AH109" s="16"/>
      <c r="AI109" s="16"/>
      <c r="AJ109" s="16"/>
      <c r="AK109" s="16"/>
      <c r="AL109" s="16"/>
    </row>
    <row r="110" spans="1:38" s="477" customFormat="1" ht="47.25" customHeight="1" x14ac:dyDescent="0.2">
      <c r="A110" s="473"/>
      <c r="B110" s="406" t="s">
        <v>117</v>
      </c>
      <c r="C110" s="132" t="s">
        <v>28</v>
      </c>
      <c r="D110" s="497"/>
      <c r="E110" s="67">
        <f>SUM(E111)</f>
        <v>85000</v>
      </c>
      <c r="F110" s="67">
        <f t="shared" ref="F110:X110" si="73">SUM(F111)</f>
        <v>0</v>
      </c>
      <c r="G110" s="67">
        <f t="shared" si="73"/>
        <v>0</v>
      </c>
      <c r="H110" s="67">
        <f t="shared" si="73"/>
        <v>83300</v>
      </c>
      <c r="I110" s="67">
        <f t="shared" si="73"/>
        <v>83300</v>
      </c>
      <c r="J110" s="302">
        <f t="shared" si="73"/>
        <v>0</v>
      </c>
      <c r="K110" s="302">
        <f t="shared" si="73"/>
        <v>0</v>
      </c>
      <c r="L110" s="302">
        <f t="shared" si="73"/>
        <v>0</v>
      </c>
      <c r="M110" s="302">
        <f t="shared" si="73"/>
        <v>0</v>
      </c>
      <c r="N110" s="302">
        <f t="shared" si="73"/>
        <v>0</v>
      </c>
      <c r="O110" s="302">
        <f t="shared" si="73"/>
        <v>0</v>
      </c>
      <c r="P110" s="302">
        <f t="shared" si="73"/>
        <v>0</v>
      </c>
      <c r="Q110" s="302">
        <f t="shared" si="73"/>
        <v>0</v>
      </c>
      <c r="R110" s="302">
        <f t="shared" si="73"/>
        <v>0</v>
      </c>
      <c r="S110" s="302">
        <f t="shared" si="73"/>
        <v>0</v>
      </c>
      <c r="T110" s="302">
        <f t="shared" si="73"/>
        <v>0</v>
      </c>
      <c r="U110" s="302">
        <f t="shared" si="73"/>
        <v>0</v>
      </c>
      <c r="V110" s="67">
        <f t="shared" si="73"/>
        <v>0</v>
      </c>
      <c r="W110" s="67">
        <f t="shared" si="73"/>
        <v>83300</v>
      </c>
      <c r="X110" s="67">
        <f t="shared" si="73"/>
        <v>1700</v>
      </c>
      <c r="Y110" s="69">
        <f t="shared" si="57"/>
        <v>98</v>
      </c>
      <c r="Z110" s="424"/>
      <c r="AA110" s="481"/>
      <c r="AB110" s="475"/>
      <c r="AC110" s="475"/>
      <c r="AD110" s="475"/>
      <c r="AE110" s="475"/>
      <c r="AF110" s="475"/>
      <c r="AG110" s="476"/>
      <c r="AH110" s="476"/>
      <c r="AI110" s="476"/>
      <c r="AJ110" s="476"/>
      <c r="AK110" s="476"/>
      <c r="AL110" s="476"/>
    </row>
    <row r="111" spans="1:38" ht="60" customHeight="1" x14ac:dyDescent="0.35">
      <c r="A111" s="374">
        <v>57</v>
      </c>
      <c r="B111" s="389" t="s">
        <v>6</v>
      </c>
      <c r="C111" s="147" t="s">
        <v>18</v>
      </c>
      <c r="D111" s="165" t="s">
        <v>80</v>
      </c>
      <c r="E111" s="65">
        <v>85000</v>
      </c>
      <c r="F111" s="65"/>
      <c r="G111" s="65"/>
      <c r="H111" s="70">
        <f t="shared" si="54"/>
        <v>83300</v>
      </c>
      <c r="I111" s="365">
        <f>травень!H111</f>
        <v>83300</v>
      </c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65">
        <f>SUM(J111:U111)</f>
        <v>0</v>
      </c>
      <c r="W111" s="65">
        <f>48300+35000</f>
        <v>83300</v>
      </c>
      <c r="X111" s="70">
        <f t="shared" si="58"/>
        <v>1700</v>
      </c>
      <c r="Y111" s="70">
        <f t="shared" si="57"/>
        <v>98</v>
      </c>
      <c r="Z111" s="195"/>
      <c r="AA111" s="235"/>
      <c r="AB111" s="36"/>
      <c r="AC111" s="36"/>
      <c r="AD111" s="36"/>
      <c r="AE111" s="36"/>
      <c r="AF111" s="36"/>
      <c r="AG111" s="16"/>
      <c r="AH111" s="16"/>
      <c r="AI111" s="16"/>
      <c r="AJ111" s="16"/>
      <c r="AK111" s="16"/>
      <c r="AL111" s="16"/>
    </row>
    <row r="112" spans="1:38" s="477" customFormat="1" ht="42" customHeight="1" x14ac:dyDescent="0.2">
      <c r="A112" s="473"/>
      <c r="B112" s="479" t="s">
        <v>65</v>
      </c>
      <c r="C112" s="517" t="s">
        <v>16</v>
      </c>
      <c r="D112" s="510"/>
      <c r="E112" s="67">
        <f>SUM(E113)</f>
        <v>665000</v>
      </c>
      <c r="F112" s="67">
        <f t="shared" ref="F112:X112" si="74">SUM(F113)</f>
        <v>0</v>
      </c>
      <c r="G112" s="67">
        <f t="shared" si="74"/>
        <v>0</v>
      </c>
      <c r="H112" s="67">
        <f t="shared" si="74"/>
        <v>0</v>
      </c>
      <c r="I112" s="67">
        <f t="shared" si="74"/>
        <v>0</v>
      </c>
      <c r="J112" s="302">
        <f t="shared" si="74"/>
        <v>0</v>
      </c>
      <c r="K112" s="302">
        <f t="shared" si="74"/>
        <v>0</v>
      </c>
      <c r="L112" s="302">
        <f t="shared" si="74"/>
        <v>0</v>
      </c>
      <c r="M112" s="302">
        <f t="shared" si="74"/>
        <v>0</v>
      </c>
      <c r="N112" s="302">
        <f t="shared" si="74"/>
        <v>0</v>
      </c>
      <c r="O112" s="302">
        <f t="shared" si="74"/>
        <v>0</v>
      </c>
      <c r="P112" s="302">
        <f t="shared" si="74"/>
        <v>0</v>
      </c>
      <c r="Q112" s="302">
        <f t="shared" si="74"/>
        <v>0</v>
      </c>
      <c r="R112" s="302">
        <f t="shared" si="74"/>
        <v>0</v>
      </c>
      <c r="S112" s="302">
        <f t="shared" si="74"/>
        <v>0</v>
      </c>
      <c r="T112" s="302">
        <f t="shared" si="74"/>
        <v>0</v>
      </c>
      <c r="U112" s="302">
        <f t="shared" si="74"/>
        <v>0</v>
      </c>
      <c r="V112" s="67">
        <f t="shared" si="74"/>
        <v>0</v>
      </c>
      <c r="W112" s="67">
        <f t="shared" si="74"/>
        <v>0</v>
      </c>
      <c r="X112" s="67">
        <f t="shared" si="74"/>
        <v>665000</v>
      </c>
      <c r="Y112" s="69">
        <f t="shared" si="57"/>
        <v>0</v>
      </c>
      <c r="Z112" s="424"/>
      <c r="AA112" s="481"/>
      <c r="AB112" s="475"/>
      <c r="AC112" s="475"/>
      <c r="AD112" s="475"/>
      <c r="AE112" s="475"/>
      <c r="AF112" s="475"/>
      <c r="AG112" s="476"/>
      <c r="AH112" s="476"/>
      <c r="AI112" s="476"/>
      <c r="AJ112" s="476"/>
      <c r="AK112" s="476"/>
      <c r="AL112" s="476"/>
    </row>
    <row r="113" spans="1:38" ht="123" customHeight="1" x14ac:dyDescent="0.35">
      <c r="A113" s="374">
        <v>58</v>
      </c>
      <c r="B113" s="397">
        <v>3110</v>
      </c>
      <c r="C113" s="39" t="s">
        <v>21</v>
      </c>
      <c r="D113" s="88" t="s">
        <v>207</v>
      </c>
      <c r="E113" s="68">
        <v>665000</v>
      </c>
      <c r="F113" s="68"/>
      <c r="G113" s="68"/>
      <c r="H113" s="70">
        <f t="shared" si="54"/>
        <v>0</v>
      </c>
      <c r="I113" s="365">
        <f>травень!H113</f>
        <v>0</v>
      </c>
      <c r="J113" s="250"/>
      <c r="K113" s="254"/>
      <c r="L113" s="254"/>
      <c r="M113" s="254"/>
      <c r="N113" s="307"/>
      <c r="O113" s="308"/>
      <c r="P113" s="307"/>
      <c r="Q113" s="307"/>
      <c r="R113" s="307"/>
      <c r="S113" s="307"/>
      <c r="T113" s="307"/>
      <c r="U113" s="307"/>
      <c r="V113" s="65">
        <f>SUM(J113:U113)</f>
        <v>0</v>
      </c>
      <c r="W113" s="65"/>
      <c r="X113" s="70">
        <f t="shared" si="58"/>
        <v>665000</v>
      </c>
      <c r="Y113" s="70">
        <f t="shared" si="57"/>
        <v>0</v>
      </c>
      <c r="Z113" s="195"/>
      <c r="AA113" s="235"/>
      <c r="AB113" s="36"/>
      <c r="AC113" s="36"/>
      <c r="AD113" s="36"/>
      <c r="AE113" s="36"/>
      <c r="AF113" s="36"/>
      <c r="AG113" s="16"/>
      <c r="AH113" s="16"/>
      <c r="AI113" s="16"/>
      <c r="AJ113" s="16"/>
      <c r="AK113" s="16"/>
      <c r="AL113" s="16"/>
    </row>
    <row r="114" spans="1:38" s="477" customFormat="1" ht="54.75" customHeight="1" x14ac:dyDescent="0.2">
      <c r="A114" s="473"/>
      <c r="B114" s="479" t="s">
        <v>125</v>
      </c>
      <c r="C114" s="49" t="s">
        <v>118</v>
      </c>
      <c r="D114" s="518"/>
      <c r="E114" s="67">
        <f>SUM(E115)</f>
        <v>0</v>
      </c>
      <c r="F114" s="67">
        <f t="shared" ref="F114:X114" si="75">SUM(F115)</f>
        <v>7201895</v>
      </c>
      <c r="G114" s="67">
        <f t="shared" si="75"/>
        <v>0</v>
      </c>
      <c r="H114" s="67">
        <f t="shared" si="75"/>
        <v>7201895</v>
      </c>
      <c r="I114" s="67">
        <f t="shared" si="75"/>
        <v>7201895</v>
      </c>
      <c r="J114" s="302">
        <f t="shared" si="75"/>
        <v>0</v>
      </c>
      <c r="K114" s="302">
        <f t="shared" si="75"/>
        <v>0</v>
      </c>
      <c r="L114" s="302">
        <f t="shared" si="75"/>
        <v>0</v>
      </c>
      <c r="M114" s="302">
        <f t="shared" si="75"/>
        <v>0</v>
      </c>
      <c r="N114" s="302">
        <f t="shared" si="75"/>
        <v>0</v>
      </c>
      <c r="O114" s="302">
        <f t="shared" si="75"/>
        <v>0</v>
      </c>
      <c r="P114" s="302">
        <f t="shared" si="75"/>
        <v>0</v>
      </c>
      <c r="Q114" s="302">
        <f t="shared" si="75"/>
        <v>0</v>
      </c>
      <c r="R114" s="302">
        <f t="shared" si="75"/>
        <v>0</v>
      </c>
      <c r="S114" s="302">
        <f t="shared" si="75"/>
        <v>0</v>
      </c>
      <c r="T114" s="302">
        <f t="shared" si="75"/>
        <v>0</v>
      </c>
      <c r="U114" s="302">
        <f t="shared" si="75"/>
        <v>0</v>
      </c>
      <c r="V114" s="67">
        <f t="shared" si="75"/>
        <v>0</v>
      </c>
      <c r="W114" s="67">
        <f t="shared" si="75"/>
        <v>7201895</v>
      </c>
      <c r="X114" s="67">
        <f t="shared" si="75"/>
        <v>0</v>
      </c>
      <c r="Y114" s="69" t="e">
        <f t="shared" si="57"/>
        <v>#DIV/0!</v>
      </c>
      <c r="Z114" s="424">
        <f t="shared" si="65"/>
        <v>100</v>
      </c>
      <c r="AA114" s="481"/>
      <c r="AB114" s="475"/>
      <c r="AC114" s="475"/>
      <c r="AD114" s="475"/>
      <c r="AE114" s="475"/>
      <c r="AF114" s="475"/>
      <c r="AG114" s="476"/>
      <c r="AH114" s="476"/>
      <c r="AI114" s="476"/>
      <c r="AJ114" s="476"/>
      <c r="AK114" s="476"/>
      <c r="AL114" s="476"/>
    </row>
    <row r="115" spans="1:38" ht="123" customHeight="1" x14ac:dyDescent="0.4">
      <c r="A115" s="374">
        <v>59</v>
      </c>
      <c r="B115" s="397">
        <v>3210</v>
      </c>
      <c r="C115" s="147" t="s">
        <v>17</v>
      </c>
      <c r="D115" s="176" t="s">
        <v>119</v>
      </c>
      <c r="E115" s="68"/>
      <c r="F115" s="68">
        <v>7201895</v>
      </c>
      <c r="G115" s="68"/>
      <c r="H115" s="70">
        <f t="shared" si="54"/>
        <v>7201895</v>
      </c>
      <c r="I115" s="365">
        <f>травень!H115</f>
        <v>7201895</v>
      </c>
      <c r="J115" s="250"/>
      <c r="K115" s="254"/>
      <c r="L115" s="254"/>
      <c r="M115" s="254"/>
      <c r="N115" s="307"/>
      <c r="O115" s="308"/>
      <c r="P115" s="307"/>
      <c r="Q115" s="307"/>
      <c r="R115" s="307"/>
      <c r="S115" s="307"/>
      <c r="T115" s="307"/>
      <c r="U115" s="307"/>
      <c r="V115" s="65">
        <f>SUM(J115:U115)</f>
        <v>0</v>
      </c>
      <c r="W115" s="65">
        <v>7201895</v>
      </c>
      <c r="X115" s="70">
        <f t="shared" si="58"/>
        <v>0</v>
      </c>
      <c r="Y115" s="70" t="e">
        <f t="shared" si="57"/>
        <v>#DIV/0!</v>
      </c>
      <c r="Z115" s="195">
        <f t="shared" si="65"/>
        <v>100</v>
      </c>
      <c r="AA115" s="235"/>
      <c r="AB115" s="36"/>
      <c r="AC115" s="36"/>
      <c r="AD115" s="36"/>
      <c r="AE115" s="36"/>
      <c r="AF115" s="36"/>
      <c r="AG115" s="16"/>
      <c r="AH115" s="16"/>
      <c r="AI115" s="16"/>
      <c r="AJ115" s="16"/>
      <c r="AK115" s="16"/>
      <c r="AL115" s="16"/>
    </row>
    <row r="116" spans="1:38" ht="75" customHeight="1" x14ac:dyDescent="0.35">
      <c r="A116" s="370"/>
      <c r="B116" s="394" t="s">
        <v>134</v>
      </c>
      <c r="C116" s="162" t="s">
        <v>52</v>
      </c>
      <c r="D116" s="184"/>
      <c r="E116" s="67">
        <f>SUM(E117:E118)</f>
        <v>34000000</v>
      </c>
      <c r="F116" s="67">
        <f t="shared" ref="F116:X116" si="76">SUM(F117:F118)</f>
        <v>0</v>
      </c>
      <c r="G116" s="67">
        <f t="shared" si="76"/>
        <v>0</v>
      </c>
      <c r="H116" s="67">
        <f t="shared" si="76"/>
        <v>0</v>
      </c>
      <c r="I116" s="67">
        <f t="shared" si="76"/>
        <v>0</v>
      </c>
      <c r="J116" s="302">
        <f t="shared" si="76"/>
        <v>0</v>
      </c>
      <c r="K116" s="302">
        <f t="shared" si="76"/>
        <v>0</v>
      </c>
      <c r="L116" s="302">
        <f t="shared" si="76"/>
        <v>0</v>
      </c>
      <c r="M116" s="302">
        <f t="shared" si="76"/>
        <v>0</v>
      </c>
      <c r="N116" s="302">
        <f t="shared" si="76"/>
        <v>0</v>
      </c>
      <c r="O116" s="302">
        <f t="shared" si="76"/>
        <v>0</v>
      </c>
      <c r="P116" s="302">
        <f t="shared" si="76"/>
        <v>0</v>
      </c>
      <c r="Q116" s="302">
        <f t="shared" si="76"/>
        <v>0</v>
      </c>
      <c r="R116" s="302">
        <f t="shared" si="76"/>
        <v>0</v>
      </c>
      <c r="S116" s="302">
        <f t="shared" si="76"/>
        <v>0</v>
      </c>
      <c r="T116" s="302">
        <f t="shared" si="76"/>
        <v>0</v>
      </c>
      <c r="U116" s="302">
        <f t="shared" si="76"/>
        <v>0</v>
      </c>
      <c r="V116" s="67">
        <f t="shared" si="76"/>
        <v>0</v>
      </c>
      <c r="W116" s="67">
        <f t="shared" si="76"/>
        <v>0</v>
      </c>
      <c r="X116" s="67">
        <f t="shared" si="76"/>
        <v>34000000</v>
      </c>
      <c r="Y116" s="69">
        <f t="shared" si="57"/>
        <v>0</v>
      </c>
      <c r="Z116" s="424"/>
      <c r="AA116" s="235"/>
      <c r="AB116" s="36"/>
      <c r="AC116" s="36"/>
      <c r="AD116" s="36"/>
      <c r="AE116" s="36"/>
      <c r="AF116" s="36"/>
      <c r="AG116" s="16"/>
      <c r="AH116" s="16"/>
      <c r="AI116" s="16"/>
      <c r="AJ116" s="16"/>
      <c r="AK116" s="16"/>
      <c r="AL116" s="16"/>
    </row>
    <row r="117" spans="1:38" ht="84" customHeight="1" x14ac:dyDescent="0.35">
      <c r="A117" s="374">
        <v>60</v>
      </c>
      <c r="B117" s="397">
        <v>3110</v>
      </c>
      <c r="C117" s="147" t="s">
        <v>18</v>
      </c>
      <c r="D117" s="109" t="s">
        <v>82</v>
      </c>
      <c r="E117" s="68">
        <v>30000000</v>
      </c>
      <c r="F117" s="68"/>
      <c r="G117" s="68"/>
      <c r="H117" s="70">
        <f t="shared" si="54"/>
        <v>0</v>
      </c>
      <c r="I117" s="364">
        <f>травень!H117</f>
        <v>0</v>
      </c>
      <c r="J117" s="250"/>
      <c r="K117" s="254"/>
      <c r="L117" s="254"/>
      <c r="M117" s="254"/>
      <c r="N117" s="307"/>
      <c r="O117" s="308"/>
      <c r="P117" s="307"/>
      <c r="Q117" s="307"/>
      <c r="R117" s="307"/>
      <c r="S117" s="307"/>
      <c r="T117" s="307"/>
      <c r="U117" s="307"/>
      <c r="V117" s="65">
        <f>SUM(J117:U117)</f>
        <v>0</v>
      </c>
      <c r="W117" s="65"/>
      <c r="X117" s="70">
        <f t="shared" si="58"/>
        <v>30000000</v>
      </c>
      <c r="Y117" s="70">
        <f t="shared" si="57"/>
        <v>0</v>
      </c>
      <c r="Z117" s="195"/>
      <c r="AA117" s="235"/>
      <c r="AB117" s="36"/>
      <c r="AC117" s="36"/>
      <c r="AD117" s="36"/>
      <c r="AE117" s="36"/>
      <c r="AF117" s="36"/>
      <c r="AG117" s="16"/>
      <c r="AH117" s="16"/>
      <c r="AI117" s="16"/>
      <c r="AJ117" s="16"/>
      <c r="AK117" s="16"/>
      <c r="AL117" s="16"/>
    </row>
    <row r="118" spans="1:38" ht="65.25" customHeight="1" x14ac:dyDescent="0.4">
      <c r="A118" s="374">
        <v>61</v>
      </c>
      <c r="B118" s="397">
        <v>3210</v>
      </c>
      <c r="C118" s="147" t="s">
        <v>17</v>
      </c>
      <c r="D118" s="176" t="s">
        <v>135</v>
      </c>
      <c r="E118" s="68">
        <v>4000000</v>
      </c>
      <c r="F118" s="68"/>
      <c r="G118" s="68"/>
      <c r="H118" s="70">
        <f t="shared" si="54"/>
        <v>0</v>
      </c>
      <c r="I118" s="364">
        <f>травень!H118</f>
        <v>0</v>
      </c>
      <c r="J118" s="250"/>
      <c r="K118" s="254"/>
      <c r="L118" s="254"/>
      <c r="M118" s="254"/>
      <c r="N118" s="307"/>
      <c r="O118" s="308"/>
      <c r="P118" s="307"/>
      <c r="Q118" s="307"/>
      <c r="R118" s="307"/>
      <c r="S118" s="307"/>
      <c r="T118" s="307"/>
      <c r="U118" s="307"/>
      <c r="V118" s="65">
        <f>SUM(J118:U118)</f>
        <v>0</v>
      </c>
      <c r="W118" s="65"/>
      <c r="X118" s="70">
        <f t="shared" si="58"/>
        <v>4000000</v>
      </c>
      <c r="Y118" s="70">
        <f t="shared" si="57"/>
        <v>0</v>
      </c>
      <c r="Z118" s="195"/>
      <c r="AA118" s="235"/>
      <c r="AB118" s="36"/>
      <c r="AC118" s="36"/>
      <c r="AD118" s="36"/>
      <c r="AE118" s="36"/>
      <c r="AF118" s="36"/>
      <c r="AG118" s="16"/>
      <c r="AH118" s="16"/>
      <c r="AI118" s="16"/>
      <c r="AJ118" s="16"/>
      <c r="AK118" s="16"/>
      <c r="AL118" s="16"/>
    </row>
    <row r="119" spans="1:38" ht="121.5" customHeight="1" x14ac:dyDescent="0.35">
      <c r="A119" s="373"/>
      <c r="B119" s="429" t="s">
        <v>24</v>
      </c>
      <c r="C119" s="430" t="s">
        <v>43</v>
      </c>
      <c r="D119" s="431"/>
      <c r="E119" s="63">
        <f>E120+E122+E124</f>
        <v>343000</v>
      </c>
      <c r="F119" s="63">
        <f t="shared" ref="F119:X119" si="77">F120+F122+F124</f>
        <v>100000</v>
      </c>
      <c r="G119" s="63">
        <f t="shared" si="77"/>
        <v>0</v>
      </c>
      <c r="H119" s="63">
        <f t="shared" si="77"/>
        <v>101700</v>
      </c>
      <c r="I119" s="63">
        <f t="shared" si="77"/>
        <v>97100</v>
      </c>
      <c r="J119" s="301">
        <f t="shared" si="77"/>
        <v>4600</v>
      </c>
      <c r="K119" s="301">
        <f t="shared" si="77"/>
        <v>0</v>
      </c>
      <c r="L119" s="301">
        <f t="shared" si="77"/>
        <v>0</v>
      </c>
      <c r="M119" s="301">
        <f t="shared" si="77"/>
        <v>0</v>
      </c>
      <c r="N119" s="301">
        <f t="shared" si="77"/>
        <v>0</v>
      </c>
      <c r="O119" s="301">
        <f t="shared" si="77"/>
        <v>0</v>
      </c>
      <c r="P119" s="301">
        <f t="shared" si="77"/>
        <v>0</v>
      </c>
      <c r="Q119" s="301">
        <f t="shared" si="77"/>
        <v>0</v>
      </c>
      <c r="R119" s="301">
        <f t="shared" si="77"/>
        <v>0</v>
      </c>
      <c r="S119" s="301">
        <f t="shared" si="77"/>
        <v>0</v>
      </c>
      <c r="T119" s="301">
        <f t="shared" si="77"/>
        <v>0</v>
      </c>
      <c r="U119" s="301">
        <f t="shared" si="77"/>
        <v>0</v>
      </c>
      <c r="V119" s="63">
        <f t="shared" si="77"/>
        <v>4600</v>
      </c>
      <c r="W119" s="63">
        <f t="shared" si="77"/>
        <v>101700</v>
      </c>
      <c r="X119" s="63">
        <f t="shared" si="77"/>
        <v>341300</v>
      </c>
      <c r="Y119" s="425">
        <f t="shared" si="57"/>
        <v>29.650145772594751</v>
      </c>
      <c r="Z119" s="426">
        <f t="shared" si="65"/>
        <v>101.7</v>
      </c>
      <c r="AA119" s="235"/>
      <c r="AB119" s="36"/>
      <c r="AC119" s="36"/>
      <c r="AD119" s="36"/>
      <c r="AE119" s="36"/>
      <c r="AF119" s="36"/>
      <c r="AG119" s="16"/>
      <c r="AH119" s="16"/>
      <c r="AI119" s="16"/>
      <c r="AJ119" s="16"/>
      <c r="AK119" s="16"/>
      <c r="AL119" s="16"/>
    </row>
    <row r="120" spans="1:38" ht="89.25" customHeight="1" x14ac:dyDescent="0.35">
      <c r="A120" s="370"/>
      <c r="B120" s="406" t="s">
        <v>128</v>
      </c>
      <c r="C120" s="91" t="s">
        <v>58</v>
      </c>
      <c r="D120" s="177"/>
      <c r="E120" s="67">
        <f>SUM(E121)</f>
        <v>253000</v>
      </c>
      <c r="F120" s="67">
        <f t="shared" ref="F120:X120" si="78">SUM(F121)</f>
        <v>0</v>
      </c>
      <c r="G120" s="67">
        <f t="shared" si="78"/>
        <v>0</v>
      </c>
      <c r="H120" s="67">
        <f t="shared" si="78"/>
        <v>0</v>
      </c>
      <c r="I120" s="67">
        <f t="shared" si="78"/>
        <v>0</v>
      </c>
      <c r="J120" s="302">
        <f t="shared" si="78"/>
        <v>0</v>
      </c>
      <c r="K120" s="302">
        <f t="shared" si="78"/>
        <v>0</v>
      </c>
      <c r="L120" s="302">
        <f t="shared" si="78"/>
        <v>0</v>
      </c>
      <c r="M120" s="302">
        <f t="shared" si="78"/>
        <v>0</v>
      </c>
      <c r="N120" s="302">
        <f t="shared" si="78"/>
        <v>0</v>
      </c>
      <c r="O120" s="302">
        <f t="shared" si="78"/>
        <v>0</v>
      </c>
      <c r="P120" s="302">
        <f t="shared" si="78"/>
        <v>0</v>
      </c>
      <c r="Q120" s="302">
        <f t="shared" si="78"/>
        <v>0</v>
      </c>
      <c r="R120" s="302">
        <f t="shared" si="78"/>
        <v>0</v>
      </c>
      <c r="S120" s="302">
        <f t="shared" si="78"/>
        <v>0</v>
      </c>
      <c r="T120" s="302">
        <f t="shared" si="78"/>
        <v>0</v>
      </c>
      <c r="U120" s="302">
        <f t="shared" si="78"/>
        <v>0</v>
      </c>
      <c r="V120" s="67">
        <f t="shared" si="78"/>
        <v>0</v>
      </c>
      <c r="W120" s="67">
        <f t="shared" si="78"/>
        <v>0</v>
      </c>
      <c r="X120" s="67">
        <f t="shared" si="78"/>
        <v>253000</v>
      </c>
      <c r="Y120" s="69">
        <f t="shared" si="57"/>
        <v>0</v>
      </c>
      <c r="Z120" s="424"/>
      <c r="AA120" s="235"/>
      <c r="AB120" s="36"/>
      <c r="AC120" s="36"/>
      <c r="AD120" s="36"/>
      <c r="AE120" s="36"/>
      <c r="AF120" s="36"/>
      <c r="AG120" s="16"/>
      <c r="AH120" s="16"/>
      <c r="AI120" s="16"/>
      <c r="AJ120" s="16"/>
      <c r="AK120" s="16"/>
      <c r="AL120" s="16"/>
    </row>
    <row r="121" spans="1:38" ht="61.5" customHeight="1" x14ac:dyDescent="0.4">
      <c r="A121" s="374">
        <v>62</v>
      </c>
      <c r="B121" s="407" t="s">
        <v>6</v>
      </c>
      <c r="C121" s="147" t="s">
        <v>18</v>
      </c>
      <c r="D121" s="179" t="s">
        <v>148</v>
      </c>
      <c r="E121" s="70">
        <v>253000</v>
      </c>
      <c r="F121" s="71"/>
      <c r="G121" s="71"/>
      <c r="H121" s="70">
        <f t="shared" si="54"/>
        <v>0</v>
      </c>
      <c r="I121" s="364">
        <f>травень!H121</f>
        <v>0</v>
      </c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71">
        <f>SUM(J121:U121)</f>
        <v>0</v>
      </c>
      <c r="W121" s="71"/>
      <c r="X121" s="70">
        <f t="shared" si="58"/>
        <v>253000</v>
      </c>
      <c r="Y121" s="70">
        <f t="shared" si="57"/>
        <v>0</v>
      </c>
      <c r="Z121" s="195"/>
      <c r="AA121" s="235"/>
      <c r="AB121" s="36"/>
      <c r="AC121" s="36"/>
      <c r="AD121" s="36"/>
      <c r="AE121" s="36"/>
      <c r="AF121" s="36"/>
      <c r="AG121" s="16"/>
      <c r="AH121" s="16"/>
      <c r="AI121" s="16"/>
      <c r="AJ121" s="16"/>
      <c r="AK121" s="16"/>
      <c r="AL121" s="16"/>
    </row>
    <row r="122" spans="1:38" ht="66.75" customHeight="1" x14ac:dyDescent="0.35">
      <c r="A122" s="370"/>
      <c r="B122" s="406" t="s">
        <v>127</v>
      </c>
      <c r="C122" s="132" t="s">
        <v>28</v>
      </c>
      <c r="D122" s="178"/>
      <c r="E122" s="67">
        <f>SUM(E123)</f>
        <v>90000</v>
      </c>
      <c r="F122" s="67">
        <f t="shared" ref="F122:X122" si="79">SUM(F123)</f>
        <v>0</v>
      </c>
      <c r="G122" s="67">
        <f t="shared" si="79"/>
        <v>0</v>
      </c>
      <c r="H122" s="67">
        <f t="shared" si="79"/>
        <v>89100</v>
      </c>
      <c r="I122" s="67">
        <f t="shared" si="79"/>
        <v>89100</v>
      </c>
      <c r="J122" s="302">
        <f t="shared" si="79"/>
        <v>0</v>
      </c>
      <c r="K122" s="302">
        <f t="shared" si="79"/>
        <v>0</v>
      </c>
      <c r="L122" s="302">
        <f t="shared" si="79"/>
        <v>0</v>
      </c>
      <c r="M122" s="302">
        <f t="shared" si="79"/>
        <v>0</v>
      </c>
      <c r="N122" s="302">
        <f t="shared" si="79"/>
        <v>0</v>
      </c>
      <c r="O122" s="302">
        <f t="shared" si="79"/>
        <v>0</v>
      </c>
      <c r="P122" s="302">
        <f t="shared" si="79"/>
        <v>0</v>
      </c>
      <c r="Q122" s="302">
        <f t="shared" si="79"/>
        <v>0</v>
      </c>
      <c r="R122" s="302">
        <f t="shared" si="79"/>
        <v>0</v>
      </c>
      <c r="S122" s="302">
        <f t="shared" si="79"/>
        <v>0</v>
      </c>
      <c r="T122" s="302">
        <f t="shared" si="79"/>
        <v>0</v>
      </c>
      <c r="U122" s="302">
        <f t="shared" si="79"/>
        <v>0</v>
      </c>
      <c r="V122" s="67">
        <f t="shared" si="79"/>
        <v>0</v>
      </c>
      <c r="W122" s="67">
        <f t="shared" si="79"/>
        <v>89100</v>
      </c>
      <c r="X122" s="67">
        <f t="shared" si="79"/>
        <v>900</v>
      </c>
      <c r="Y122" s="69">
        <f t="shared" si="57"/>
        <v>99</v>
      </c>
      <c r="Z122" s="424"/>
      <c r="AA122" s="235"/>
      <c r="AB122" s="36"/>
      <c r="AC122" s="36"/>
      <c r="AD122" s="36"/>
      <c r="AE122" s="36"/>
      <c r="AF122" s="36"/>
      <c r="AG122" s="16"/>
      <c r="AH122" s="16"/>
      <c r="AI122" s="16"/>
      <c r="AJ122" s="16"/>
      <c r="AK122" s="16"/>
      <c r="AL122" s="16"/>
    </row>
    <row r="123" spans="1:38" ht="48.75" customHeight="1" x14ac:dyDescent="0.35">
      <c r="A123" s="374">
        <v>63</v>
      </c>
      <c r="B123" s="407" t="s">
        <v>6</v>
      </c>
      <c r="C123" s="147" t="s">
        <v>18</v>
      </c>
      <c r="D123" s="165" t="s">
        <v>80</v>
      </c>
      <c r="E123" s="70">
        <v>90000</v>
      </c>
      <c r="F123" s="71"/>
      <c r="G123" s="71"/>
      <c r="H123" s="70">
        <f t="shared" si="54"/>
        <v>89100</v>
      </c>
      <c r="I123" s="365">
        <f>травень!H123</f>
        <v>89100</v>
      </c>
      <c r="J123" s="277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71">
        <f>SUM(J123:U123)</f>
        <v>0</v>
      </c>
      <c r="W123" s="71">
        <v>89100</v>
      </c>
      <c r="X123" s="70">
        <f t="shared" si="58"/>
        <v>900</v>
      </c>
      <c r="Y123" s="70">
        <f t="shared" si="57"/>
        <v>99</v>
      </c>
      <c r="Z123" s="195"/>
      <c r="AA123" s="235"/>
      <c r="AB123" s="36"/>
      <c r="AC123" s="36"/>
      <c r="AD123" s="36"/>
      <c r="AE123" s="36"/>
      <c r="AF123" s="36"/>
      <c r="AG123" s="16"/>
      <c r="AH123" s="16"/>
      <c r="AI123" s="16"/>
      <c r="AJ123" s="16"/>
      <c r="AK123" s="16"/>
      <c r="AL123" s="16"/>
    </row>
    <row r="124" spans="1:38" ht="59.25" customHeight="1" x14ac:dyDescent="0.35">
      <c r="A124" s="370"/>
      <c r="B124" s="408" t="s">
        <v>25</v>
      </c>
      <c r="C124" s="126" t="s">
        <v>12</v>
      </c>
      <c r="D124" s="82"/>
      <c r="E124" s="67">
        <f>SUM(E125)</f>
        <v>0</v>
      </c>
      <c r="F124" s="67">
        <f t="shared" ref="F124:X124" si="80">SUM(F125)</f>
        <v>100000</v>
      </c>
      <c r="G124" s="67">
        <f t="shared" si="80"/>
        <v>0</v>
      </c>
      <c r="H124" s="67">
        <f t="shared" si="80"/>
        <v>12600</v>
      </c>
      <c r="I124" s="67">
        <f t="shared" si="80"/>
        <v>8000</v>
      </c>
      <c r="J124" s="302">
        <f t="shared" si="80"/>
        <v>4600</v>
      </c>
      <c r="K124" s="302">
        <f t="shared" si="80"/>
        <v>0</v>
      </c>
      <c r="L124" s="302">
        <f t="shared" si="80"/>
        <v>0</v>
      </c>
      <c r="M124" s="302">
        <f t="shared" si="80"/>
        <v>0</v>
      </c>
      <c r="N124" s="302">
        <f t="shared" si="80"/>
        <v>0</v>
      </c>
      <c r="O124" s="302">
        <f t="shared" si="80"/>
        <v>0</v>
      </c>
      <c r="P124" s="302">
        <f t="shared" si="80"/>
        <v>0</v>
      </c>
      <c r="Q124" s="302">
        <f t="shared" si="80"/>
        <v>0</v>
      </c>
      <c r="R124" s="302">
        <f t="shared" si="80"/>
        <v>0</v>
      </c>
      <c r="S124" s="302">
        <f t="shared" si="80"/>
        <v>0</v>
      </c>
      <c r="T124" s="302">
        <f t="shared" si="80"/>
        <v>0</v>
      </c>
      <c r="U124" s="302">
        <f t="shared" si="80"/>
        <v>0</v>
      </c>
      <c r="V124" s="67">
        <f t="shared" si="80"/>
        <v>4600</v>
      </c>
      <c r="W124" s="67">
        <f t="shared" si="80"/>
        <v>12600</v>
      </c>
      <c r="X124" s="67">
        <f t="shared" si="80"/>
        <v>87400</v>
      </c>
      <c r="Y124" s="69" t="e">
        <f t="shared" si="57"/>
        <v>#DIV/0!</v>
      </c>
      <c r="Z124" s="424">
        <f t="shared" si="65"/>
        <v>12.6</v>
      </c>
      <c r="AA124" s="235"/>
      <c r="AB124" s="36"/>
      <c r="AC124" s="36"/>
      <c r="AD124" s="36"/>
      <c r="AE124" s="36"/>
      <c r="AF124" s="36"/>
      <c r="AG124" s="16"/>
      <c r="AH124" s="16"/>
      <c r="AI124" s="16"/>
      <c r="AJ124" s="16"/>
      <c r="AK124" s="16"/>
      <c r="AL124" s="16"/>
    </row>
    <row r="125" spans="1:38" ht="68.25" customHeight="1" x14ac:dyDescent="0.35">
      <c r="A125" s="377">
        <v>64</v>
      </c>
      <c r="B125" s="409" t="s">
        <v>30</v>
      </c>
      <c r="C125" s="51" t="s">
        <v>8</v>
      </c>
      <c r="D125" s="52" t="s">
        <v>126</v>
      </c>
      <c r="E125" s="68"/>
      <c r="F125" s="68">
        <v>100000</v>
      </c>
      <c r="G125" s="68"/>
      <c r="H125" s="70">
        <f t="shared" si="54"/>
        <v>12600</v>
      </c>
      <c r="I125" s="365">
        <f>травень!H125</f>
        <v>8000</v>
      </c>
      <c r="J125" s="262">
        <v>4600</v>
      </c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65">
        <f>SUM(J125:U125)</f>
        <v>4600</v>
      </c>
      <c r="W125" s="65">
        <f>4400+3600+4600</f>
        <v>12600</v>
      </c>
      <c r="X125" s="70">
        <f t="shared" si="58"/>
        <v>87400</v>
      </c>
      <c r="Y125" s="70" t="e">
        <f t="shared" si="57"/>
        <v>#DIV/0!</v>
      </c>
      <c r="Z125" s="195">
        <f t="shared" si="65"/>
        <v>12.6</v>
      </c>
      <c r="AA125" s="235"/>
      <c r="AB125" s="36"/>
      <c r="AC125" s="36"/>
      <c r="AD125" s="36"/>
      <c r="AE125" s="36"/>
      <c r="AF125" s="36"/>
      <c r="AG125" s="16"/>
      <c r="AH125" s="16"/>
      <c r="AI125" s="16"/>
      <c r="AJ125" s="16"/>
      <c r="AK125" s="16"/>
      <c r="AL125" s="16"/>
    </row>
    <row r="126" spans="1:38" ht="114" customHeight="1" x14ac:dyDescent="0.35">
      <c r="A126" s="373"/>
      <c r="B126" s="405">
        <v>37</v>
      </c>
      <c r="C126" s="76" t="s">
        <v>42</v>
      </c>
      <c r="D126" s="55"/>
      <c r="E126" s="63">
        <f>E127+E129+E133+E131</f>
        <v>4825000</v>
      </c>
      <c r="F126" s="63">
        <f t="shared" ref="F126:X126" si="81">F127+F129+F133+F131</f>
        <v>0</v>
      </c>
      <c r="G126" s="63">
        <f t="shared" si="81"/>
        <v>0</v>
      </c>
      <c r="H126" s="63">
        <f t="shared" si="81"/>
        <v>4405000</v>
      </c>
      <c r="I126" s="63">
        <f t="shared" si="81"/>
        <v>4405000</v>
      </c>
      <c r="J126" s="301">
        <f t="shared" si="81"/>
        <v>0</v>
      </c>
      <c r="K126" s="301">
        <f t="shared" si="81"/>
        <v>0</v>
      </c>
      <c r="L126" s="301">
        <f t="shared" si="81"/>
        <v>0</v>
      </c>
      <c r="M126" s="301">
        <f t="shared" si="81"/>
        <v>0</v>
      </c>
      <c r="N126" s="301">
        <f t="shared" si="81"/>
        <v>0</v>
      </c>
      <c r="O126" s="301">
        <f t="shared" si="81"/>
        <v>0</v>
      </c>
      <c r="P126" s="301">
        <f t="shared" si="81"/>
        <v>0</v>
      </c>
      <c r="Q126" s="301">
        <f t="shared" si="81"/>
        <v>0</v>
      </c>
      <c r="R126" s="301">
        <f t="shared" si="81"/>
        <v>0</v>
      </c>
      <c r="S126" s="301">
        <f t="shared" si="81"/>
        <v>0</v>
      </c>
      <c r="T126" s="301">
        <f t="shared" si="81"/>
        <v>0</v>
      </c>
      <c r="U126" s="301">
        <f t="shared" si="81"/>
        <v>0</v>
      </c>
      <c r="V126" s="63">
        <f t="shared" si="81"/>
        <v>0</v>
      </c>
      <c r="W126" s="63">
        <f t="shared" si="81"/>
        <v>4405000</v>
      </c>
      <c r="X126" s="63">
        <f t="shared" si="81"/>
        <v>420000</v>
      </c>
      <c r="Y126" s="425">
        <f t="shared" si="57"/>
        <v>91.295336787564764</v>
      </c>
      <c r="Z126" s="426"/>
      <c r="AA126" s="235"/>
      <c r="AB126" s="36"/>
      <c r="AC126" s="36"/>
      <c r="AD126" s="36"/>
      <c r="AE126" s="36"/>
      <c r="AF126" s="36"/>
      <c r="AG126" s="16"/>
      <c r="AH126" s="16"/>
      <c r="AI126" s="16"/>
      <c r="AJ126" s="16"/>
      <c r="AK126" s="16"/>
      <c r="AL126" s="16"/>
    </row>
    <row r="127" spans="1:38" ht="75.75" customHeight="1" x14ac:dyDescent="0.35">
      <c r="A127" s="375"/>
      <c r="B127" s="394" t="s">
        <v>19</v>
      </c>
      <c r="C127" s="139" t="s">
        <v>58</v>
      </c>
      <c r="D127" s="145"/>
      <c r="E127" s="64">
        <f>SUM(E128)</f>
        <v>240000</v>
      </c>
      <c r="F127" s="64">
        <f t="shared" ref="F127:X127" si="82">SUM(F128)</f>
        <v>0</v>
      </c>
      <c r="G127" s="64">
        <f t="shared" si="82"/>
        <v>0</v>
      </c>
      <c r="H127" s="64">
        <f t="shared" si="82"/>
        <v>0</v>
      </c>
      <c r="I127" s="64">
        <f t="shared" si="82"/>
        <v>0</v>
      </c>
      <c r="J127" s="304">
        <f t="shared" si="82"/>
        <v>0</v>
      </c>
      <c r="K127" s="304">
        <f t="shared" si="82"/>
        <v>0</v>
      </c>
      <c r="L127" s="304">
        <f t="shared" si="82"/>
        <v>0</v>
      </c>
      <c r="M127" s="304">
        <f t="shared" si="82"/>
        <v>0</v>
      </c>
      <c r="N127" s="304">
        <f t="shared" si="82"/>
        <v>0</v>
      </c>
      <c r="O127" s="304">
        <f t="shared" si="82"/>
        <v>0</v>
      </c>
      <c r="P127" s="304">
        <f t="shared" si="82"/>
        <v>0</v>
      </c>
      <c r="Q127" s="304">
        <f t="shared" si="82"/>
        <v>0</v>
      </c>
      <c r="R127" s="304">
        <f t="shared" si="82"/>
        <v>0</v>
      </c>
      <c r="S127" s="304">
        <f t="shared" si="82"/>
        <v>0</v>
      </c>
      <c r="T127" s="304">
        <f t="shared" si="82"/>
        <v>0</v>
      </c>
      <c r="U127" s="304">
        <f t="shared" si="82"/>
        <v>0</v>
      </c>
      <c r="V127" s="64">
        <f t="shared" si="82"/>
        <v>0</v>
      </c>
      <c r="W127" s="64">
        <f t="shared" si="82"/>
        <v>0</v>
      </c>
      <c r="X127" s="64">
        <f t="shared" si="82"/>
        <v>240000</v>
      </c>
      <c r="Y127" s="69">
        <f t="shared" si="57"/>
        <v>0</v>
      </c>
      <c r="Z127" s="424"/>
      <c r="AA127" s="235"/>
      <c r="AB127" s="36"/>
      <c r="AC127" s="36"/>
      <c r="AD127" s="36"/>
      <c r="AE127" s="36"/>
      <c r="AF127" s="36"/>
      <c r="AG127" s="16"/>
      <c r="AH127" s="16"/>
      <c r="AI127" s="16"/>
      <c r="AJ127" s="16"/>
      <c r="AK127" s="16"/>
      <c r="AL127" s="16"/>
    </row>
    <row r="128" spans="1:38" ht="45" customHeight="1" x14ac:dyDescent="0.35">
      <c r="A128" s="376">
        <v>65</v>
      </c>
      <c r="B128" s="403">
        <v>3110</v>
      </c>
      <c r="C128" s="120" t="s">
        <v>18</v>
      </c>
      <c r="D128" s="78" t="s">
        <v>61</v>
      </c>
      <c r="E128" s="65">
        <v>240000</v>
      </c>
      <c r="F128" s="65"/>
      <c r="G128" s="65"/>
      <c r="H128" s="70">
        <f t="shared" si="54"/>
        <v>0</v>
      </c>
      <c r="I128" s="365">
        <f>травень!H128</f>
        <v>0</v>
      </c>
      <c r="J128" s="277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65">
        <f>SUM(J128:U128)</f>
        <v>0</v>
      </c>
      <c r="W128" s="70"/>
      <c r="X128" s="70">
        <f t="shared" si="58"/>
        <v>240000</v>
      </c>
      <c r="Y128" s="70">
        <f t="shared" si="57"/>
        <v>0</v>
      </c>
      <c r="Z128" s="195"/>
      <c r="AA128" s="235"/>
      <c r="AB128" s="36"/>
      <c r="AC128" s="36"/>
      <c r="AD128" s="36"/>
      <c r="AE128" s="36"/>
      <c r="AF128" s="36"/>
      <c r="AG128" s="16"/>
      <c r="AH128" s="16"/>
      <c r="AI128" s="16"/>
      <c r="AJ128" s="16"/>
      <c r="AK128" s="16"/>
      <c r="AL128" s="16"/>
    </row>
    <row r="129" spans="1:38" ht="36.75" customHeight="1" x14ac:dyDescent="0.35">
      <c r="A129" s="370"/>
      <c r="B129" s="402">
        <v>3717520</v>
      </c>
      <c r="C129" s="126" t="s">
        <v>28</v>
      </c>
      <c r="D129" s="80"/>
      <c r="E129" s="67">
        <f>SUM(E130)</f>
        <v>180000</v>
      </c>
      <c r="F129" s="67">
        <f t="shared" ref="F129:X129" si="83">SUM(F130)</f>
        <v>0</v>
      </c>
      <c r="G129" s="67">
        <f t="shared" si="83"/>
        <v>0</v>
      </c>
      <c r="H129" s="67">
        <f t="shared" si="83"/>
        <v>0</v>
      </c>
      <c r="I129" s="67">
        <f t="shared" si="83"/>
        <v>0</v>
      </c>
      <c r="J129" s="302">
        <f t="shared" si="83"/>
        <v>0</v>
      </c>
      <c r="K129" s="302">
        <f t="shared" si="83"/>
        <v>0</v>
      </c>
      <c r="L129" s="302">
        <f t="shared" si="83"/>
        <v>0</v>
      </c>
      <c r="M129" s="302">
        <f t="shared" si="83"/>
        <v>0</v>
      </c>
      <c r="N129" s="302">
        <f t="shared" si="83"/>
        <v>0</v>
      </c>
      <c r="O129" s="302">
        <f t="shared" si="83"/>
        <v>0</v>
      </c>
      <c r="P129" s="302">
        <f t="shared" si="83"/>
        <v>0</v>
      </c>
      <c r="Q129" s="302">
        <f t="shared" si="83"/>
        <v>0</v>
      </c>
      <c r="R129" s="302">
        <f t="shared" si="83"/>
        <v>0</v>
      </c>
      <c r="S129" s="302">
        <f t="shared" si="83"/>
        <v>0</v>
      </c>
      <c r="T129" s="302">
        <f t="shared" si="83"/>
        <v>0</v>
      </c>
      <c r="U129" s="302">
        <f t="shared" si="83"/>
        <v>0</v>
      </c>
      <c r="V129" s="67">
        <f t="shared" si="83"/>
        <v>0</v>
      </c>
      <c r="W129" s="67">
        <f t="shared" si="83"/>
        <v>0</v>
      </c>
      <c r="X129" s="67">
        <f t="shared" si="83"/>
        <v>180000</v>
      </c>
      <c r="Y129" s="69">
        <f t="shared" si="57"/>
        <v>0</v>
      </c>
      <c r="Z129" s="424"/>
      <c r="AA129" s="235"/>
      <c r="AB129" s="36"/>
      <c r="AC129" s="36"/>
      <c r="AD129" s="36"/>
      <c r="AE129" s="36"/>
      <c r="AF129" s="36"/>
      <c r="AG129" s="16"/>
      <c r="AH129" s="16"/>
      <c r="AI129" s="16"/>
      <c r="AJ129" s="16"/>
      <c r="AK129" s="16"/>
      <c r="AL129" s="16"/>
    </row>
    <row r="130" spans="1:38" ht="57.75" customHeight="1" x14ac:dyDescent="0.4">
      <c r="A130" s="376">
        <v>66</v>
      </c>
      <c r="B130" s="403">
        <v>3110</v>
      </c>
      <c r="C130" s="120" t="s">
        <v>18</v>
      </c>
      <c r="D130" s="136" t="s">
        <v>59</v>
      </c>
      <c r="E130" s="65">
        <f>200000-20000</f>
        <v>180000</v>
      </c>
      <c r="F130" s="65"/>
      <c r="G130" s="65"/>
      <c r="H130" s="70">
        <f t="shared" si="54"/>
        <v>0</v>
      </c>
      <c r="I130" s="365">
        <f>травень!H130</f>
        <v>0</v>
      </c>
      <c r="J130" s="277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65">
        <f>J130+K130+L130</f>
        <v>0</v>
      </c>
      <c r="W130" s="70"/>
      <c r="X130" s="70">
        <f t="shared" si="58"/>
        <v>180000</v>
      </c>
      <c r="Y130" s="70">
        <f t="shared" si="57"/>
        <v>0</v>
      </c>
      <c r="Z130" s="195"/>
      <c r="AA130" s="235"/>
      <c r="AB130" s="36"/>
      <c r="AC130" s="36"/>
      <c r="AD130" s="36"/>
      <c r="AE130" s="36"/>
      <c r="AF130" s="36"/>
      <c r="AG130" s="16"/>
      <c r="AH130" s="16"/>
      <c r="AI130" s="16"/>
      <c r="AJ130" s="16"/>
      <c r="AK130" s="16"/>
      <c r="AL130" s="16"/>
    </row>
    <row r="131" spans="1:38" ht="57.75" customHeight="1" x14ac:dyDescent="0.35">
      <c r="A131" s="370"/>
      <c r="B131" s="402">
        <v>3719770</v>
      </c>
      <c r="C131" s="199" t="s">
        <v>159</v>
      </c>
      <c r="D131" s="198"/>
      <c r="E131" s="67">
        <f>SUM(E132)</f>
        <v>1000000</v>
      </c>
      <c r="F131" s="67">
        <f t="shared" ref="F131:X131" si="84">SUM(F132)</f>
        <v>0</v>
      </c>
      <c r="G131" s="67">
        <f t="shared" si="84"/>
        <v>0</v>
      </c>
      <c r="H131" s="67">
        <f t="shared" si="84"/>
        <v>1000000</v>
      </c>
      <c r="I131" s="67">
        <f t="shared" si="84"/>
        <v>1000000</v>
      </c>
      <c r="J131" s="302">
        <f t="shared" si="84"/>
        <v>0</v>
      </c>
      <c r="K131" s="302">
        <f t="shared" si="84"/>
        <v>0</v>
      </c>
      <c r="L131" s="302">
        <f t="shared" si="84"/>
        <v>0</v>
      </c>
      <c r="M131" s="302">
        <f t="shared" si="84"/>
        <v>0</v>
      </c>
      <c r="N131" s="302">
        <f t="shared" si="84"/>
        <v>0</v>
      </c>
      <c r="O131" s="302">
        <f t="shared" si="84"/>
        <v>0</v>
      </c>
      <c r="P131" s="302">
        <f t="shared" si="84"/>
        <v>0</v>
      </c>
      <c r="Q131" s="302">
        <f t="shared" si="84"/>
        <v>0</v>
      </c>
      <c r="R131" s="302">
        <f t="shared" si="84"/>
        <v>0</v>
      </c>
      <c r="S131" s="302">
        <f t="shared" si="84"/>
        <v>0</v>
      </c>
      <c r="T131" s="302">
        <f t="shared" si="84"/>
        <v>0</v>
      </c>
      <c r="U131" s="302">
        <f t="shared" si="84"/>
        <v>0</v>
      </c>
      <c r="V131" s="67">
        <f t="shared" si="84"/>
        <v>0</v>
      </c>
      <c r="W131" s="67">
        <f t="shared" si="84"/>
        <v>1000000</v>
      </c>
      <c r="X131" s="67">
        <f t="shared" si="84"/>
        <v>0</v>
      </c>
      <c r="Y131" s="69">
        <f t="shared" si="57"/>
        <v>100</v>
      </c>
      <c r="Z131" s="424"/>
      <c r="AA131" s="235"/>
      <c r="AB131" s="36"/>
      <c r="AC131" s="36"/>
      <c r="AD131" s="36"/>
      <c r="AE131" s="36"/>
      <c r="AF131" s="36"/>
      <c r="AG131" s="16"/>
      <c r="AH131" s="16"/>
      <c r="AI131" s="16"/>
      <c r="AJ131" s="16"/>
      <c r="AK131" s="16"/>
      <c r="AL131" s="16"/>
    </row>
    <row r="132" spans="1:38" ht="120" customHeight="1" x14ac:dyDescent="0.4">
      <c r="A132" s="376">
        <v>67</v>
      </c>
      <c r="B132" s="403">
        <v>3220</v>
      </c>
      <c r="C132" s="201" t="s">
        <v>137</v>
      </c>
      <c r="D132" s="200" t="s">
        <v>160</v>
      </c>
      <c r="E132" s="65">
        <v>1000000</v>
      </c>
      <c r="F132" s="65"/>
      <c r="G132" s="65"/>
      <c r="H132" s="70">
        <f t="shared" si="54"/>
        <v>1000000</v>
      </c>
      <c r="I132" s="365">
        <f>травень!H132</f>
        <v>1000000</v>
      </c>
      <c r="J132" s="277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65">
        <f>SUM(J132:U132)</f>
        <v>0</v>
      </c>
      <c r="W132" s="70">
        <v>1000000</v>
      </c>
      <c r="X132" s="70">
        <f t="shared" si="58"/>
        <v>0</v>
      </c>
      <c r="Y132" s="70">
        <f t="shared" si="57"/>
        <v>100</v>
      </c>
      <c r="Z132" s="195"/>
      <c r="AA132" s="235"/>
      <c r="AB132" s="36"/>
      <c r="AC132" s="36"/>
      <c r="AD132" s="36"/>
      <c r="AE132" s="36"/>
      <c r="AF132" s="36"/>
      <c r="AG132" s="16"/>
      <c r="AH132" s="16"/>
      <c r="AI132" s="16"/>
      <c r="AJ132" s="16"/>
      <c r="AK132" s="16"/>
      <c r="AL132" s="16"/>
    </row>
    <row r="133" spans="1:38" ht="81" customHeight="1" x14ac:dyDescent="0.35">
      <c r="A133" s="370"/>
      <c r="B133" s="402">
        <v>3719800</v>
      </c>
      <c r="C133" s="186" t="s">
        <v>136</v>
      </c>
      <c r="D133" s="185"/>
      <c r="E133" s="67">
        <f>SUM(E134:E138)</f>
        <v>3405000</v>
      </c>
      <c r="F133" s="67">
        <f t="shared" ref="F133:AA133" si="85">SUM(F134:F138)</f>
        <v>0</v>
      </c>
      <c r="G133" s="67">
        <f t="shared" si="85"/>
        <v>0</v>
      </c>
      <c r="H133" s="67">
        <f t="shared" si="85"/>
        <v>3405000</v>
      </c>
      <c r="I133" s="67">
        <f t="shared" si="85"/>
        <v>3405000</v>
      </c>
      <c r="J133" s="302">
        <f t="shared" si="85"/>
        <v>0</v>
      </c>
      <c r="K133" s="302">
        <f t="shared" si="85"/>
        <v>0</v>
      </c>
      <c r="L133" s="302">
        <f t="shared" si="85"/>
        <v>0</v>
      </c>
      <c r="M133" s="302">
        <f t="shared" si="85"/>
        <v>0</v>
      </c>
      <c r="N133" s="302">
        <f t="shared" si="85"/>
        <v>0</v>
      </c>
      <c r="O133" s="302">
        <f t="shared" si="85"/>
        <v>0</v>
      </c>
      <c r="P133" s="302">
        <f t="shared" si="85"/>
        <v>0</v>
      </c>
      <c r="Q133" s="302">
        <f t="shared" si="85"/>
        <v>0</v>
      </c>
      <c r="R133" s="302">
        <f t="shared" si="85"/>
        <v>0</v>
      </c>
      <c r="S133" s="302">
        <f t="shared" si="85"/>
        <v>0</v>
      </c>
      <c r="T133" s="302">
        <f t="shared" si="85"/>
        <v>0</v>
      </c>
      <c r="U133" s="302">
        <f t="shared" si="85"/>
        <v>0</v>
      </c>
      <c r="V133" s="67">
        <f t="shared" si="85"/>
        <v>0</v>
      </c>
      <c r="W133" s="67">
        <f t="shared" si="85"/>
        <v>3405000</v>
      </c>
      <c r="X133" s="67">
        <f t="shared" si="85"/>
        <v>0</v>
      </c>
      <c r="Y133" s="69">
        <f t="shared" si="57"/>
        <v>100</v>
      </c>
      <c r="Z133" s="424"/>
      <c r="AA133" s="67">
        <f t="shared" si="85"/>
        <v>0</v>
      </c>
      <c r="AB133" s="36"/>
      <c r="AC133" s="36"/>
      <c r="AD133" s="36"/>
      <c r="AE133" s="36"/>
      <c r="AF133" s="36"/>
      <c r="AG133" s="16"/>
      <c r="AH133" s="16"/>
      <c r="AI133" s="16"/>
      <c r="AJ133" s="16"/>
      <c r="AK133" s="16"/>
      <c r="AL133" s="16"/>
    </row>
    <row r="134" spans="1:38" ht="76.5" customHeight="1" x14ac:dyDescent="0.4">
      <c r="A134" s="376">
        <v>68</v>
      </c>
      <c r="B134" s="403">
        <v>3220</v>
      </c>
      <c r="C134" s="202" t="s">
        <v>137</v>
      </c>
      <c r="D134" s="187" t="s">
        <v>138</v>
      </c>
      <c r="E134" s="65">
        <v>300000</v>
      </c>
      <c r="F134" s="65"/>
      <c r="G134" s="65"/>
      <c r="H134" s="70">
        <f t="shared" si="54"/>
        <v>300000</v>
      </c>
      <c r="I134" s="365">
        <f>травень!H134</f>
        <v>300000</v>
      </c>
      <c r="J134" s="277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65">
        <f>SUM(J134:U134)</f>
        <v>0</v>
      </c>
      <c r="W134" s="70">
        <f>H134</f>
        <v>300000</v>
      </c>
      <c r="X134" s="70">
        <f t="shared" si="58"/>
        <v>0</v>
      </c>
      <c r="Y134" s="70">
        <f t="shared" si="57"/>
        <v>100</v>
      </c>
      <c r="Z134" s="195"/>
      <c r="AA134" s="235"/>
      <c r="AB134" s="36"/>
      <c r="AC134" s="36"/>
      <c r="AD134" s="36"/>
      <c r="AE134" s="36"/>
      <c r="AF134" s="36"/>
      <c r="AG134" s="16"/>
      <c r="AH134" s="16"/>
      <c r="AI134" s="16"/>
      <c r="AJ134" s="16"/>
      <c r="AK134" s="16"/>
      <c r="AL134" s="16"/>
    </row>
    <row r="135" spans="1:38" ht="56.25" customHeight="1" x14ac:dyDescent="0.4">
      <c r="A135" s="376">
        <v>69</v>
      </c>
      <c r="B135" s="403">
        <v>3220</v>
      </c>
      <c r="C135" s="19" t="s">
        <v>137</v>
      </c>
      <c r="D135" s="203" t="s">
        <v>161</v>
      </c>
      <c r="E135" s="65">
        <v>1200000</v>
      </c>
      <c r="F135" s="65"/>
      <c r="G135" s="65"/>
      <c r="H135" s="70">
        <f t="shared" si="54"/>
        <v>1200000</v>
      </c>
      <c r="I135" s="365">
        <f>травень!H135</f>
        <v>1200000</v>
      </c>
      <c r="J135" s="277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65">
        <f t="shared" ref="V135:V138" si="86">SUM(J135:U135)</f>
        <v>0</v>
      </c>
      <c r="W135" s="70">
        <f t="shared" ref="W135:W138" si="87">H135</f>
        <v>1200000</v>
      </c>
      <c r="X135" s="70">
        <f t="shared" si="58"/>
        <v>0</v>
      </c>
      <c r="Y135" s="70">
        <f t="shared" si="57"/>
        <v>100</v>
      </c>
      <c r="Z135" s="195"/>
      <c r="AA135" s="235"/>
      <c r="AB135" s="36"/>
      <c r="AC135" s="36"/>
      <c r="AD135" s="36"/>
      <c r="AE135" s="36"/>
      <c r="AF135" s="36"/>
      <c r="AG135" s="16"/>
      <c r="AH135" s="16"/>
      <c r="AI135" s="16"/>
      <c r="AJ135" s="16"/>
      <c r="AK135" s="16"/>
      <c r="AL135" s="16"/>
    </row>
    <row r="136" spans="1:38" ht="59.25" customHeight="1" x14ac:dyDescent="0.4">
      <c r="A136" s="376">
        <v>68</v>
      </c>
      <c r="B136" s="403">
        <v>3220</v>
      </c>
      <c r="C136" s="19" t="s">
        <v>137</v>
      </c>
      <c r="D136" s="187" t="s">
        <v>162</v>
      </c>
      <c r="E136" s="65">
        <v>1500000</v>
      </c>
      <c r="F136" s="65"/>
      <c r="G136" s="65"/>
      <c r="H136" s="70">
        <f t="shared" si="54"/>
        <v>1500000</v>
      </c>
      <c r="I136" s="365">
        <f>травень!H136</f>
        <v>1500000</v>
      </c>
      <c r="J136" s="277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65">
        <f t="shared" si="86"/>
        <v>0</v>
      </c>
      <c r="W136" s="70">
        <f t="shared" si="87"/>
        <v>1500000</v>
      </c>
      <c r="X136" s="70">
        <f t="shared" si="58"/>
        <v>0</v>
      </c>
      <c r="Y136" s="70">
        <f t="shared" si="57"/>
        <v>100</v>
      </c>
      <c r="Z136" s="195"/>
      <c r="AA136" s="235"/>
      <c r="AB136" s="36"/>
      <c r="AC136" s="36"/>
      <c r="AD136" s="36"/>
      <c r="AE136" s="36"/>
      <c r="AF136" s="36"/>
      <c r="AG136" s="16"/>
      <c r="AH136" s="16"/>
      <c r="AI136" s="16"/>
      <c r="AJ136" s="16"/>
      <c r="AK136" s="16"/>
      <c r="AL136" s="16"/>
    </row>
    <row r="137" spans="1:38" ht="79.5" customHeight="1" x14ac:dyDescent="0.4">
      <c r="A137" s="376">
        <v>69</v>
      </c>
      <c r="B137" s="403">
        <v>3220</v>
      </c>
      <c r="C137" s="19" t="s">
        <v>137</v>
      </c>
      <c r="D137" s="203" t="s">
        <v>174</v>
      </c>
      <c r="E137" s="214">
        <v>100000</v>
      </c>
      <c r="F137" s="65"/>
      <c r="G137" s="65"/>
      <c r="H137" s="70">
        <f t="shared" si="54"/>
        <v>100000</v>
      </c>
      <c r="I137" s="365">
        <f>травень!H137</f>
        <v>100000</v>
      </c>
      <c r="J137" s="277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65">
        <f t="shared" si="86"/>
        <v>0</v>
      </c>
      <c r="W137" s="70">
        <f t="shared" si="87"/>
        <v>100000</v>
      </c>
      <c r="X137" s="70">
        <f t="shared" si="58"/>
        <v>0</v>
      </c>
      <c r="Y137" s="70">
        <f t="shared" si="57"/>
        <v>100</v>
      </c>
      <c r="Z137" s="195"/>
      <c r="AA137" s="235"/>
      <c r="AB137" s="36"/>
      <c r="AC137" s="36"/>
      <c r="AD137" s="36"/>
      <c r="AE137" s="36"/>
      <c r="AF137" s="36"/>
      <c r="AG137" s="16"/>
      <c r="AH137" s="16"/>
      <c r="AI137" s="16"/>
      <c r="AJ137" s="16"/>
      <c r="AK137" s="16"/>
      <c r="AL137" s="16"/>
    </row>
    <row r="138" spans="1:38" ht="132" customHeight="1" x14ac:dyDescent="0.4">
      <c r="A138" s="376">
        <v>70</v>
      </c>
      <c r="B138" s="403">
        <v>3220</v>
      </c>
      <c r="C138" s="19" t="s">
        <v>137</v>
      </c>
      <c r="D138" s="203" t="s">
        <v>175</v>
      </c>
      <c r="E138" s="214">
        <v>305000</v>
      </c>
      <c r="F138" s="65"/>
      <c r="G138" s="65"/>
      <c r="H138" s="70">
        <f t="shared" si="54"/>
        <v>305000</v>
      </c>
      <c r="I138" s="365">
        <f>травень!H138</f>
        <v>305000</v>
      </c>
      <c r="J138" s="277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65">
        <f t="shared" si="86"/>
        <v>0</v>
      </c>
      <c r="W138" s="70">
        <f t="shared" si="87"/>
        <v>305000</v>
      </c>
      <c r="X138" s="70">
        <f t="shared" si="58"/>
        <v>0</v>
      </c>
      <c r="Y138" s="70">
        <f t="shared" si="57"/>
        <v>100</v>
      </c>
      <c r="Z138" s="195"/>
      <c r="AA138" s="235"/>
      <c r="AB138" s="36"/>
      <c r="AC138" s="36"/>
      <c r="AD138" s="36"/>
      <c r="AE138" s="36"/>
      <c r="AF138" s="36"/>
      <c r="AG138" s="16"/>
      <c r="AH138" s="16"/>
      <c r="AI138" s="16"/>
      <c r="AJ138" s="16"/>
      <c r="AK138" s="16"/>
      <c r="AL138" s="16"/>
    </row>
    <row r="139" spans="1:38" ht="51" customHeight="1" x14ac:dyDescent="0.4">
      <c r="A139" s="372"/>
      <c r="B139" s="410"/>
      <c r="C139" s="56"/>
      <c r="D139" s="103" t="s">
        <v>146</v>
      </c>
      <c r="E139" s="62">
        <f>E14+E38+E66+E69+E86+E95+E119+E126</f>
        <v>86472815</v>
      </c>
      <c r="F139" s="62">
        <v>0</v>
      </c>
      <c r="G139" s="62">
        <v>0</v>
      </c>
      <c r="H139" s="62">
        <f t="shared" ref="H139:X139" si="88">H15+H18+H20+H30+H36+H39+H44+H66+H70+H72+H78+H80+H84+H87+H91+H93+H96+H101+H103+H108+H110+H112+H116+H120+H122+H126++H76</f>
        <v>10423617.870000001</v>
      </c>
      <c r="I139" s="62">
        <f t="shared" si="88"/>
        <v>9014671.9800000004</v>
      </c>
      <c r="J139" s="62">
        <f t="shared" si="88"/>
        <v>1062942.1499999999</v>
      </c>
      <c r="K139" s="62">
        <f t="shared" si="88"/>
        <v>35000</v>
      </c>
      <c r="L139" s="62">
        <f t="shared" si="88"/>
        <v>49440</v>
      </c>
      <c r="M139" s="62">
        <f t="shared" si="88"/>
        <v>0</v>
      </c>
      <c r="N139" s="62">
        <f t="shared" si="88"/>
        <v>143000</v>
      </c>
      <c r="O139" s="62">
        <f t="shared" si="88"/>
        <v>89756</v>
      </c>
      <c r="P139" s="62">
        <f t="shared" si="88"/>
        <v>28807.74</v>
      </c>
      <c r="Q139" s="62">
        <f t="shared" si="88"/>
        <v>0</v>
      </c>
      <c r="R139" s="62">
        <f t="shared" si="88"/>
        <v>0</v>
      </c>
      <c r="S139" s="62">
        <f t="shared" si="88"/>
        <v>0</v>
      </c>
      <c r="T139" s="62">
        <f t="shared" si="88"/>
        <v>0</v>
      </c>
      <c r="U139" s="62">
        <f t="shared" si="88"/>
        <v>0</v>
      </c>
      <c r="V139" s="62">
        <f t="shared" si="88"/>
        <v>1408945.89</v>
      </c>
      <c r="W139" s="62">
        <f t="shared" si="88"/>
        <v>10423617.870000001</v>
      </c>
      <c r="X139" s="62">
        <f t="shared" si="88"/>
        <v>75199197.129999995</v>
      </c>
      <c r="Y139" s="432">
        <f t="shared" si="57"/>
        <v>12.054213650845067</v>
      </c>
      <c r="Z139" s="433" t="e">
        <f t="shared" si="65"/>
        <v>#DIV/0!</v>
      </c>
      <c r="AA139" s="44"/>
      <c r="AB139" s="44"/>
      <c r="AC139" s="44"/>
      <c r="AD139" s="44"/>
      <c r="AE139" s="44"/>
      <c r="AF139" s="44"/>
      <c r="AG139" s="16"/>
      <c r="AH139" s="16"/>
      <c r="AI139" s="16"/>
      <c r="AJ139" s="16"/>
      <c r="AK139" s="16"/>
      <c r="AL139" s="16"/>
    </row>
    <row r="140" spans="1:38" ht="42.75" customHeight="1" x14ac:dyDescent="0.35">
      <c r="A140" s="379"/>
      <c r="B140" s="411"/>
      <c r="C140" s="48"/>
      <c r="D140" s="191" t="s">
        <v>202</v>
      </c>
      <c r="E140" s="73"/>
      <c r="F140" s="73">
        <f>F14+F38+F66+F69+F86+F95+F119</f>
        <v>93712623</v>
      </c>
      <c r="G140" s="73">
        <f>G14+G38+G66+G69+G86+G95+G119</f>
        <v>84411228</v>
      </c>
      <c r="H140" s="73">
        <f t="shared" ref="H140:X140" si="89">H27+H31+H58+H82+H98+H105+H124+H114+H56+H54+H52+H46+H49</f>
        <v>27901495</v>
      </c>
      <c r="I140" s="73">
        <f t="shared" si="89"/>
        <v>22979095</v>
      </c>
      <c r="J140" s="73">
        <f t="shared" si="89"/>
        <v>4600</v>
      </c>
      <c r="K140" s="73">
        <f t="shared" si="89"/>
        <v>0</v>
      </c>
      <c r="L140" s="73">
        <f t="shared" si="89"/>
        <v>0</v>
      </c>
      <c r="M140" s="73">
        <f t="shared" si="89"/>
        <v>377400</v>
      </c>
      <c r="N140" s="73">
        <f t="shared" si="89"/>
        <v>4540400</v>
      </c>
      <c r="O140" s="73">
        <f t="shared" si="89"/>
        <v>0</v>
      </c>
      <c r="P140" s="73">
        <f t="shared" si="89"/>
        <v>0</v>
      </c>
      <c r="Q140" s="73">
        <f t="shared" si="89"/>
        <v>0</v>
      </c>
      <c r="R140" s="73">
        <f t="shared" si="89"/>
        <v>0</v>
      </c>
      <c r="S140" s="73">
        <f t="shared" si="89"/>
        <v>0</v>
      </c>
      <c r="T140" s="73">
        <f t="shared" si="89"/>
        <v>0</v>
      </c>
      <c r="U140" s="73">
        <f t="shared" si="89"/>
        <v>0</v>
      </c>
      <c r="V140" s="73">
        <f t="shared" si="89"/>
        <v>4922400</v>
      </c>
      <c r="W140" s="73">
        <f t="shared" si="89"/>
        <v>7282495</v>
      </c>
      <c r="X140" s="73">
        <f t="shared" si="89"/>
        <v>61611128</v>
      </c>
      <c r="Y140" s="70" t="e">
        <f t="shared" si="57"/>
        <v>#DIV/0!</v>
      </c>
      <c r="Z140" s="195"/>
      <c r="AA140" s="44"/>
      <c r="AB140" s="44" t="s">
        <v>153</v>
      </c>
      <c r="AC140" s="44"/>
      <c r="AD140" s="44"/>
      <c r="AE140" s="44"/>
      <c r="AF140" s="44"/>
      <c r="AG140" s="16"/>
      <c r="AH140" s="16"/>
      <c r="AI140" s="16"/>
      <c r="AJ140" s="16"/>
      <c r="AK140" s="16"/>
      <c r="AL140" s="16"/>
    </row>
    <row r="141" spans="1:38" ht="42.75" customHeight="1" x14ac:dyDescent="0.35">
      <c r="A141" s="379"/>
      <c r="B141" s="411"/>
      <c r="C141" s="48"/>
      <c r="D141" s="191" t="s">
        <v>145</v>
      </c>
      <c r="E141" s="73"/>
      <c r="F141" s="73"/>
      <c r="G141" s="73">
        <f>G13</f>
        <v>3150000</v>
      </c>
      <c r="H141" s="73"/>
      <c r="I141" s="73"/>
      <c r="J141" s="315"/>
      <c r="K141" s="315"/>
      <c r="L141" s="315"/>
      <c r="M141" s="315"/>
      <c r="N141" s="315"/>
      <c r="O141" s="315"/>
      <c r="P141" s="315"/>
      <c r="Q141" s="315"/>
      <c r="R141" s="315"/>
      <c r="S141" s="315"/>
      <c r="T141" s="315"/>
      <c r="U141" s="315"/>
      <c r="V141" s="73"/>
      <c r="W141" s="73"/>
      <c r="X141" s="73">
        <f>G141-H141</f>
        <v>3150000</v>
      </c>
      <c r="Y141" s="70" t="e">
        <f t="shared" si="57"/>
        <v>#DIV/0!</v>
      </c>
      <c r="Z141" s="44"/>
      <c r="AA141" s="44"/>
      <c r="AB141" s="44"/>
      <c r="AC141" s="44"/>
      <c r="AD141" s="44"/>
      <c r="AE141" s="44"/>
      <c r="AF141" s="44"/>
      <c r="AG141" s="16"/>
      <c r="AH141" s="16"/>
      <c r="AI141" s="16"/>
      <c r="AJ141" s="16"/>
      <c r="AK141" s="16"/>
      <c r="AL141" s="16"/>
    </row>
    <row r="142" spans="1:38" ht="52.5" customHeight="1" x14ac:dyDescent="0.35">
      <c r="A142" s="380"/>
      <c r="B142" s="412"/>
      <c r="C142" s="192"/>
      <c r="D142" s="193" t="s">
        <v>142</v>
      </c>
      <c r="E142" s="194">
        <f>E139+F140+G141</f>
        <v>183335438</v>
      </c>
      <c r="F142" s="194"/>
      <c r="G142" s="194">
        <f>G140+G141</f>
        <v>87561228</v>
      </c>
      <c r="H142" s="194">
        <f>H139+H140</f>
        <v>38325112.870000005</v>
      </c>
      <c r="I142" s="194">
        <f>I139+I140</f>
        <v>31993766.98</v>
      </c>
      <c r="J142" s="316"/>
      <c r="K142" s="316"/>
      <c r="L142" s="316"/>
      <c r="M142" s="316"/>
      <c r="N142" s="316"/>
      <c r="O142" s="316"/>
      <c r="P142" s="316"/>
      <c r="Q142" s="316"/>
      <c r="R142" s="316"/>
      <c r="S142" s="316"/>
      <c r="T142" s="316"/>
      <c r="U142" s="316"/>
      <c r="V142" s="194"/>
      <c r="W142" s="194">
        <f>W139+W140</f>
        <v>17706112.870000001</v>
      </c>
      <c r="X142" s="194">
        <f>X139+X140+X141</f>
        <v>139960325.13</v>
      </c>
      <c r="Y142" s="70">
        <f t="shared" si="57"/>
        <v>9.6577688760860294</v>
      </c>
      <c r="Z142" s="44"/>
      <c r="AA142" s="44"/>
      <c r="AB142" s="44"/>
      <c r="AC142" s="44"/>
      <c r="AD142" s="44"/>
      <c r="AE142" s="44"/>
      <c r="AF142" s="44"/>
      <c r="AG142" s="16"/>
      <c r="AH142" s="16"/>
      <c r="AI142" s="16"/>
      <c r="AJ142" s="16"/>
      <c r="AK142" s="16"/>
      <c r="AL142" s="16"/>
    </row>
    <row r="143" spans="1:38" ht="37.5" hidden="1" customHeight="1" x14ac:dyDescent="0.4">
      <c r="A143" s="381"/>
      <c r="B143" s="413"/>
      <c r="C143" s="101"/>
      <c r="D143" s="102" t="s">
        <v>130</v>
      </c>
      <c r="E143" s="105"/>
      <c r="F143" s="105"/>
      <c r="G143" s="105"/>
      <c r="H143" s="105">
        <f t="shared" ref="H143:X143" si="90">H140-H144</f>
        <v>27901495</v>
      </c>
      <c r="I143" s="105">
        <f t="shared" si="90"/>
        <v>22979095</v>
      </c>
      <c r="J143" s="317">
        <f t="shared" si="90"/>
        <v>4600</v>
      </c>
      <c r="K143" s="317">
        <f t="shared" si="90"/>
        <v>0</v>
      </c>
      <c r="L143" s="317">
        <f t="shared" si="90"/>
        <v>0</v>
      </c>
      <c r="M143" s="317">
        <f t="shared" si="90"/>
        <v>377400</v>
      </c>
      <c r="N143" s="317">
        <f t="shared" si="90"/>
        <v>4540400</v>
      </c>
      <c r="O143" s="317">
        <f t="shared" si="90"/>
        <v>0</v>
      </c>
      <c r="P143" s="317">
        <f t="shared" si="90"/>
        <v>0</v>
      </c>
      <c r="Q143" s="317">
        <f t="shared" si="90"/>
        <v>0</v>
      </c>
      <c r="R143" s="317">
        <f t="shared" si="90"/>
        <v>0</v>
      </c>
      <c r="S143" s="317">
        <f t="shared" si="90"/>
        <v>0</v>
      </c>
      <c r="T143" s="317">
        <f t="shared" si="90"/>
        <v>0</v>
      </c>
      <c r="U143" s="317">
        <f t="shared" si="90"/>
        <v>0</v>
      </c>
      <c r="V143" s="105">
        <f t="shared" si="90"/>
        <v>4922400</v>
      </c>
      <c r="W143" s="105">
        <f t="shared" si="90"/>
        <v>7282495</v>
      </c>
      <c r="X143" s="105">
        <f t="shared" si="90"/>
        <v>61611128</v>
      </c>
      <c r="Y143" s="70" t="e">
        <f t="shared" si="57"/>
        <v>#DIV/0!</v>
      </c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</row>
    <row r="144" spans="1:38" ht="49.5" hidden="1" customHeight="1" x14ac:dyDescent="0.35">
      <c r="A144" s="382"/>
      <c r="B144" s="414"/>
      <c r="C144" s="37"/>
      <c r="D144" s="97" t="s">
        <v>44</v>
      </c>
      <c r="E144" s="106">
        <f>E145+E146+E147+E148</f>
        <v>0</v>
      </c>
      <c r="F144" s="106"/>
      <c r="G144" s="106"/>
      <c r="H144" s="104"/>
      <c r="I144" s="104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104"/>
      <c r="W144" s="104"/>
      <c r="X144" s="108">
        <f>X145+X146+X147</f>
        <v>0</v>
      </c>
      <c r="Y144" s="70" t="e">
        <f t="shared" ref="Y144:Y169" si="91">W144*100/E144</f>
        <v>#DIV/0!</v>
      </c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</row>
    <row r="145" spans="1:38" ht="100.5" hidden="1" customHeight="1" x14ac:dyDescent="0.4">
      <c r="A145" s="382"/>
      <c r="B145" s="415"/>
      <c r="C145" s="98" t="s">
        <v>45</v>
      </c>
      <c r="D145" s="52" t="s">
        <v>36</v>
      </c>
      <c r="E145" s="107"/>
      <c r="F145" s="107"/>
      <c r="G145" s="107"/>
      <c r="H145" s="17"/>
      <c r="I145" s="17"/>
      <c r="J145" s="319"/>
      <c r="K145" s="319"/>
      <c r="L145" s="319"/>
      <c r="M145" s="319"/>
      <c r="N145" s="319"/>
      <c r="O145" s="319"/>
      <c r="P145" s="319"/>
      <c r="Q145" s="319"/>
      <c r="R145" s="319"/>
      <c r="S145" s="319"/>
      <c r="T145" s="319"/>
      <c r="U145" s="319"/>
      <c r="V145" s="16"/>
      <c r="W145" s="16"/>
      <c r="X145" s="61">
        <f>E145-H145</f>
        <v>0</v>
      </c>
      <c r="Y145" s="70" t="e">
        <f t="shared" si="91"/>
        <v>#DIV/0!</v>
      </c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</row>
    <row r="146" spans="1:38" ht="119.25" hidden="1" customHeight="1" x14ac:dyDescent="0.35">
      <c r="A146" s="382"/>
      <c r="B146" s="415"/>
      <c r="C146" s="98"/>
      <c r="D146" s="59"/>
      <c r="E146" s="106"/>
      <c r="F146" s="106"/>
      <c r="G146" s="106"/>
      <c r="H146" s="17"/>
      <c r="I146" s="17"/>
      <c r="J146" s="319"/>
      <c r="K146" s="319"/>
      <c r="L146" s="319"/>
      <c r="M146" s="319"/>
      <c r="N146" s="319"/>
      <c r="O146" s="319"/>
      <c r="P146" s="319"/>
      <c r="Q146" s="319"/>
      <c r="R146" s="319"/>
      <c r="S146" s="319"/>
      <c r="T146" s="319"/>
      <c r="U146" s="319"/>
      <c r="V146" s="16"/>
      <c r="W146" s="16"/>
      <c r="X146" s="16"/>
      <c r="Y146" s="70" t="e">
        <f t="shared" si="91"/>
        <v>#DIV/0!</v>
      </c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</row>
    <row r="147" spans="1:38" ht="97.5" hidden="1" customHeight="1" x14ac:dyDescent="0.4">
      <c r="A147" s="382"/>
      <c r="B147" s="415"/>
      <c r="C147" s="98"/>
      <c r="D147" s="99"/>
      <c r="E147" s="107"/>
      <c r="F147" s="107"/>
      <c r="G147" s="107"/>
      <c r="H147" s="17"/>
      <c r="I147" s="17"/>
      <c r="J147" s="319"/>
      <c r="K147" s="319"/>
      <c r="L147" s="319"/>
      <c r="M147" s="319"/>
      <c r="N147" s="319"/>
      <c r="O147" s="319"/>
      <c r="P147" s="319"/>
      <c r="Q147" s="319"/>
      <c r="R147" s="319"/>
      <c r="S147" s="319"/>
      <c r="T147" s="319"/>
      <c r="U147" s="319"/>
      <c r="V147" s="16"/>
      <c r="W147" s="16"/>
      <c r="X147" s="16"/>
      <c r="Y147" s="70" t="e">
        <f t="shared" si="91"/>
        <v>#DIV/0!</v>
      </c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</row>
    <row r="148" spans="1:38" ht="108.75" hidden="1" customHeight="1" x14ac:dyDescent="0.4">
      <c r="A148" s="382"/>
      <c r="B148" s="415"/>
      <c r="C148" s="98"/>
      <c r="D148" s="59"/>
      <c r="E148" s="107"/>
      <c r="F148" s="107"/>
      <c r="G148" s="107"/>
      <c r="H148" s="17"/>
      <c r="I148" s="17"/>
      <c r="J148" s="319"/>
      <c r="K148" s="319"/>
      <c r="L148" s="319"/>
      <c r="M148" s="319"/>
      <c r="N148" s="319"/>
      <c r="O148" s="319"/>
      <c r="P148" s="319"/>
      <c r="Q148" s="319"/>
      <c r="R148" s="319"/>
      <c r="S148" s="319"/>
      <c r="T148" s="319"/>
      <c r="U148" s="319"/>
      <c r="V148" s="16"/>
      <c r="W148" s="16"/>
      <c r="X148" s="16"/>
      <c r="Y148" s="70" t="e">
        <f t="shared" si="91"/>
        <v>#DIV/0!</v>
      </c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</row>
    <row r="149" spans="1:38" ht="32.25" hidden="1" customHeight="1" x14ac:dyDescent="0.35">
      <c r="A149" s="382"/>
      <c r="B149" s="414"/>
      <c r="C149" s="41"/>
      <c r="D149" s="8"/>
      <c r="E149" s="106"/>
      <c r="F149" s="106"/>
      <c r="G149" s="106"/>
      <c r="H149" s="17"/>
      <c r="I149" s="17"/>
      <c r="J149" s="319"/>
      <c r="K149" s="319"/>
      <c r="L149" s="319"/>
      <c r="M149" s="319"/>
      <c r="N149" s="319"/>
      <c r="O149" s="319"/>
      <c r="P149" s="319"/>
      <c r="Q149" s="319"/>
      <c r="R149" s="319"/>
      <c r="S149" s="319"/>
      <c r="T149" s="319"/>
      <c r="U149" s="319"/>
      <c r="V149" s="16"/>
      <c r="W149" s="16"/>
      <c r="X149" s="16"/>
      <c r="Y149" s="70" t="e">
        <f t="shared" si="91"/>
        <v>#DIV/0!</v>
      </c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</row>
    <row r="150" spans="1:38" ht="37.5" hidden="1" customHeight="1" x14ac:dyDescent="0.4">
      <c r="A150" s="382"/>
      <c r="B150" s="415"/>
      <c r="C150" s="40"/>
      <c r="D150" s="8"/>
      <c r="E150" s="107"/>
      <c r="F150" s="107"/>
      <c r="G150" s="107"/>
      <c r="H150" s="17"/>
      <c r="I150" s="17"/>
      <c r="J150" s="319"/>
      <c r="K150" s="319"/>
      <c r="L150" s="319"/>
      <c r="M150" s="319"/>
      <c r="N150" s="319"/>
      <c r="O150" s="319"/>
      <c r="P150" s="319"/>
      <c r="Q150" s="319"/>
      <c r="R150" s="319"/>
      <c r="S150" s="319"/>
      <c r="T150" s="319"/>
      <c r="U150" s="319"/>
      <c r="V150" s="16"/>
      <c r="W150" s="16"/>
      <c r="X150" s="16"/>
      <c r="Y150" s="70" t="e">
        <f t="shared" si="91"/>
        <v>#DIV/0!</v>
      </c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</row>
    <row r="151" spans="1:38" ht="22.5" hidden="1" customHeight="1" x14ac:dyDescent="0.35">
      <c r="A151" s="382"/>
      <c r="B151" s="414"/>
      <c r="C151" s="41"/>
      <c r="D151" s="8"/>
      <c r="E151" s="106"/>
      <c r="F151" s="106"/>
      <c r="G151" s="106"/>
      <c r="H151" s="17"/>
      <c r="I151" s="17"/>
      <c r="J151" s="319"/>
      <c r="K151" s="319"/>
      <c r="L151" s="319"/>
      <c r="M151" s="319"/>
      <c r="N151" s="319"/>
      <c r="O151" s="319"/>
      <c r="P151" s="319"/>
      <c r="Q151" s="319"/>
      <c r="R151" s="319"/>
      <c r="S151" s="319"/>
      <c r="T151" s="319"/>
      <c r="U151" s="319"/>
      <c r="V151" s="16"/>
      <c r="W151" s="16"/>
      <c r="X151" s="16"/>
      <c r="Y151" s="70" t="e">
        <f t="shared" si="91"/>
        <v>#DIV/0!</v>
      </c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</row>
    <row r="152" spans="1:38" ht="37.5" hidden="1" customHeight="1" x14ac:dyDescent="0.35">
      <c r="A152" s="382"/>
      <c r="B152" s="415"/>
      <c r="C152" s="40"/>
      <c r="D152" s="8"/>
      <c r="E152" s="10"/>
      <c r="F152" s="10"/>
      <c r="G152" s="10"/>
      <c r="H152" s="17"/>
      <c r="I152" s="17"/>
      <c r="J152" s="319"/>
      <c r="K152" s="319"/>
      <c r="L152" s="319"/>
      <c r="M152" s="319"/>
      <c r="N152" s="319"/>
      <c r="O152" s="319"/>
      <c r="P152" s="319"/>
      <c r="Q152" s="319"/>
      <c r="R152" s="319"/>
      <c r="S152" s="319"/>
      <c r="T152" s="319"/>
      <c r="U152" s="319"/>
      <c r="V152" s="16"/>
      <c r="W152" s="16"/>
      <c r="X152" s="16"/>
      <c r="Y152" s="70" t="e">
        <f t="shared" si="91"/>
        <v>#DIV/0!</v>
      </c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</row>
    <row r="153" spans="1:38" ht="27.75" hidden="1" customHeight="1" x14ac:dyDescent="0.35">
      <c r="A153" s="382"/>
      <c r="B153" s="414"/>
      <c r="C153" s="42"/>
      <c r="D153" s="9"/>
      <c r="E153" s="14"/>
      <c r="F153" s="14"/>
      <c r="G153" s="14"/>
      <c r="H153" s="16"/>
      <c r="I153" s="16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19"/>
      <c r="V153" s="16"/>
      <c r="W153" s="16"/>
      <c r="X153" s="16"/>
      <c r="Y153" s="70" t="e">
        <f t="shared" si="91"/>
        <v>#DIV/0!</v>
      </c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</row>
    <row r="154" spans="1:38" ht="19.5" hidden="1" customHeight="1" x14ac:dyDescent="0.35">
      <c r="A154" s="383"/>
      <c r="B154" s="416"/>
      <c r="C154" s="23"/>
      <c r="D154" s="9"/>
      <c r="E154" s="14"/>
      <c r="F154" s="14"/>
      <c r="G154" s="14"/>
      <c r="H154" s="16"/>
      <c r="I154" s="16"/>
      <c r="J154" s="319"/>
      <c r="K154" s="319"/>
      <c r="L154" s="319"/>
      <c r="M154" s="319"/>
      <c r="N154" s="319"/>
      <c r="O154" s="319"/>
      <c r="P154" s="319"/>
      <c r="Q154" s="319"/>
      <c r="R154" s="319"/>
      <c r="S154" s="319"/>
      <c r="T154" s="319"/>
      <c r="U154" s="319"/>
      <c r="V154" s="16"/>
      <c r="W154" s="16"/>
      <c r="X154" s="16"/>
      <c r="Y154" s="70" t="e">
        <f t="shared" si="91"/>
        <v>#DIV/0!</v>
      </c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</row>
    <row r="155" spans="1:38" ht="39.75" hidden="1" customHeight="1" x14ac:dyDescent="0.35">
      <c r="A155" s="383"/>
      <c r="B155" s="417"/>
      <c r="C155" s="21"/>
      <c r="D155" s="9"/>
      <c r="E155" s="11"/>
      <c r="F155" s="11"/>
      <c r="G155" s="11"/>
      <c r="H155" s="16"/>
      <c r="I155" s="16"/>
      <c r="J155" s="319"/>
      <c r="K155" s="319"/>
      <c r="L155" s="319"/>
      <c r="M155" s="319"/>
      <c r="N155" s="319"/>
      <c r="O155" s="319"/>
      <c r="P155" s="319"/>
      <c r="Q155" s="319"/>
      <c r="R155" s="319"/>
      <c r="S155" s="319"/>
      <c r="T155" s="319"/>
      <c r="U155" s="319"/>
      <c r="V155" s="16"/>
      <c r="W155" s="16"/>
      <c r="X155" s="16"/>
      <c r="Y155" s="70" t="e">
        <f t="shared" si="91"/>
        <v>#DIV/0!</v>
      </c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</row>
    <row r="156" spans="1:38" ht="26.25" hidden="1" customHeight="1" x14ac:dyDescent="0.35">
      <c r="A156" s="383"/>
      <c r="B156" s="417"/>
      <c r="C156" s="19"/>
      <c r="D156" s="9"/>
      <c r="E156" s="11"/>
      <c r="F156" s="11"/>
      <c r="G156" s="11"/>
      <c r="H156" s="16"/>
      <c r="I156" s="16"/>
      <c r="J156" s="319"/>
      <c r="K156" s="319"/>
      <c r="L156" s="319"/>
      <c r="M156" s="319"/>
      <c r="N156" s="319"/>
      <c r="O156" s="319"/>
      <c r="P156" s="319"/>
      <c r="Q156" s="319"/>
      <c r="R156" s="319"/>
      <c r="S156" s="319"/>
      <c r="T156" s="319"/>
      <c r="U156" s="319"/>
      <c r="V156" s="16"/>
      <c r="W156" s="16"/>
      <c r="X156" s="16"/>
      <c r="Y156" s="70" t="e">
        <f t="shared" si="91"/>
        <v>#DIV/0!</v>
      </c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</row>
    <row r="157" spans="1:38" ht="20.25" hidden="1" customHeight="1" x14ac:dyDescent="0.35">
      <c r="A157" s="383"/>
      <c r="B157" s="416"/>
      <c r="C157" s="23"/>
      <c r="D157" s="9"/>
      <c r="E157" s="14"/>
      <c r="F157" s="14"/>
      <c r="G157" s="14"/>
      <c r="H157" s="16"/>
      <c r="I157" s="16"/>
      <c r="J157" s="319"/>
      <c r="K157" s="319"/>
      <c r="L157" s="319"/>
      <c r="M157" s="319"/>
      <c r="N157" s="319"/>
      <c r="O157" s="319"/>
      <c r="P157" s="319"/>
      <c r="Q157" s="319"/>
      <c r="R157" s="319"/>
      <c r="S157" s="319"/>
      <c r="T157" s="319"/>
      <c r="U157" s="319"/>
      <c r="V157" s="16"/>
      <c r="W157" s="16"/>
      <c r="X157" s="16"/>
      <c r="Y157" s="70" t="e">
        <f t="shared" si="91"/>
        <v>#DIV/0!</v>
      </c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</row>
    <row r="158" spans="1:38" s="464" customFormat="1" ht="34.5" customHeight="1" x14ac:dyDescent="0.4">
      <c r="A158" s="544" t="s">
        <v>203</v>
      </c>
      <c r="B158" s="545"/>
      <c r="C158" s="545"/>
      <c r="D158" s="546"/>
      <c r="E158" s="463">
        <f>E159+E162</f>
        <v>80000</v>
      </c>
      <c r="F158" s="463">
        <f t="shared" ref="F158:X158" si="92">F159+F162</f>
        <v>36879812</v>
      </c>
      <c r="G158" s="463">
        <f t="shared" si="92"/>
        <v>36455312</v>
      </c>
      <c r="H158" s="463">
        <f t="shared" si="92"/>
        <v>17400314</v>
      </c>
      <c r="I158" s="463">
        <f t="shared" si="92"/>
        <v>12482514</v>
      </c>
      <c r="J158" s="463">
        <f t="shared" si="92"/>
        <v>0</v>
      </c>
      <c r="K158" s="463">
        <f t="shared" si="92"/>
        <v>0</v>
      </c>
      <c r="L158" s="463">
        <f t="shared" si="92"/>
        <v>0</v>
      </c>
      <c r="M158" s="463">
        <f t="shared" si="92"/>
        <v>377400</v>
      </c>
      <c r="N158" s="463">
        <f t="shared" si="92"/>
        <v>4540400</v>
      </c>
      <c r="O158" s="463">
        <f t="shared" si="92"/>
        <v>0</v>
      </c>
      <c r="P158" s="463">
        <f t="shared" si="92"/>
        <v>0</v>
      </c>
      <c r="Q158" s="463">
        <f t="shared" si="92"/>
        <v>0</v>
      </c>
      <c r="R158" s="463">
        <f t="shared" si="92"/>
        <v>0</v>
      </c>
      <c r="S158" s="463">
        <f t="shared" si="92"/>
        <v>0</v>
      </c>
      <c r="T158" s="463">
        <f t="shared" si="92"/>
        <v>0</v>
      </c>
      <c r="U158" s="463">
        <f t="shared" si="92"/>
        <v>0</v>
      </c>
      <c r="V158" s="463">
        <f t="shared" si="92"/>
        <v>4917800</v>
      </c>
      <c r="W158" s="463">
        <f t="shared" si="92"/>
        <v>0</v>
      </c>
      <c r="X158" s="463">
        <f t="shared" si="92"/>
        <v>19479498</v>
      </c>
      <c r="Y158" s="70">
        <f t="shared" si="91"/>
        <v>0</v>
      </c>
      <c r="Z158" s="462"/>
      <c r="AA158" s="462"/>
      <c r="AB158" s="462"/>
      <c r="AC158" s="462"/>
      <c r="AD158" s="462"/>
      <c r="AE158" s="462"/>
      <c r="AF158" s="462"/>
      <c r="AG158" s="462"/>
      <c r="AH158" s="462"/>
      <c r="AI158" s="462"/>
      <c r="AJ158" s="462"/>
      <c r="AK158" s="462"/>
      <c r="AL158" s="462"/>
    </row>
    <row r="159" spans="1:38" s="464" customFormat="1" ht="76.5" x14ac:dyDescent="0.4">
      <c r="A159" s="465"/>
      <c r="B159" s="472" t="s">
        <v>11</v>
      </c>
      <c r="C159" s="471" t="s">
        <v>35</v>
      </c>
      <c r="D159" s="466"/>
      <c r="E159" s="467">
        <f>E160</f>
        <v>80000</v>
      </c>
      <c r="F159" s="467">
        <f t="shared" ref="F159:X159" si="93">F160</f>
        <v>0</v>
      </c>
      <c r="G159" s="467">
        <f t="shared" si="93"/>
        <v>0</v>
      </c>
      <c r="H159" s="467">
        <f t="shared" si="93"/>
        <v>0</v>
      </c>
      <c r="I159" s="467">
        <f t="shared" si="93"/>
        <v>0</v>
      </c>
      <c r="J159" s="467">
        <f t="shared" si="93"/>
        <v>0</v>
      </c>
      <c r="K159" s="467">
        <f t="shared" si="93"/>
        <v>0</v>
      </c>
      <c r="L159" s="467">
        <f t="shared" si="93"/>
        <v>0</v>
      </c>
      <c r="M159" s="467">
        <f t="shared" si="93"/>
        <v>0</v>
      </c>
      <c r="N159" s="467">
        <f t="shared" si="93"/>
        <v>0</v>
      </c>
      <c r="O159" s="467">
        <f t="shared" si="93"/>
        <v>0</v>
      </c>
      <c r="P159" s="467">
        <f t="shared" si="93"/>
        <v>0</v>
      </c>
      <c r="Q159" s="467">
        <f t="shared" si="93"/>
        <v>0</v>
      </c>
      <c r="R159" s="467">
        <f t="shared" si="93"/>
        <v>0</v>
      </c>
      <c r="S159" s="467">
        <f t="shared" si="93"/>
        <v>0</v>
      </c>
      <c r="T159" s="467">
        <f t="shared" si="93"/>
        <v>0</v>
      </c>
      <c r="U159" s="467">
        <f t="shared" si="93"/>
        <v>0</v>
      </c>
      <c r="V159" s="467">
        <f t="shared" si="93"/>
        <v>0</v>
      </c>
      <c r="W159" s="467">
        <f t="shared" si="93"/>
        <v>0</v>
      </c>
      <c r="X159" s="467">
        <f t="shared" si="93"/>
        <v>0</v>
      </c>
      <c r="Y159" s="469"/>
      <c r="Z159" s="468"/>
      <c r="AA159" s="462"/>
      <c r="AB159" s="462"/>
      <c r="AC159" s="462"/>
      <c r="AD159" s="462"/>
      <c r="AE159" s="462"/>
      <c r="AF159" s="462"/>
      <c r="AG159" s="462"/>
      <c r="AH159" s="462"/>
      <c r="AI159" s="462"/>
      <c r="AJ159" s="462"/>
      <c r="AK159" s="462"/>
      <c r="AL159" s="462"/>
    </row>
    <row r="160" spans="1:38" ht="56.25" x14ac:dyDescent="0.35">
      <c r="A160" s="446">
        <v>1</v>
      </c>
      <c r="B160" s="447" t="s">
        <v>23</v>
      </c>
      <c r="C160" s="448" t="s">
        <v>22</v>
      </c>
      <c r="D160" s="449"/>
      <c r="E160" s="450">
        <f>E161</f>
        <v>80000</v>
      </c>
      <c r="F160" s="451"/>
      <c r="G160" s="451"/>
      <c r="H160" s="452"/>
      <c r="I160" s="452"/>
      <c r="J160" s="453"/>
      <c r="K160" s="453"/>
      <c r="L160" s="453"/>
      <c r="M160" s="453"/>
      <c r="N160" s="453"/>
      <c r="O160" s="453"/>
      <c r="P160" s="453"/>
      <c r="Q160" s="453"/>
      <c r="R160" s="453"/>
      <c r="S160" s="453"/>
      <c r="T160" s="453"/>
      <c r="U160" s="453"/>
      <c r="V160" s="452"/>
      <c r="W160" s="452"/>
      <c r="X160" s="452"/>
      <c r="Y160" s="461">
        <f t="shared" si="91"/>
        <v>0</v>
      </c>
      <c r="Z160" s="452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</row>
    <row r="161" spans="1:38" ht="105" x14ac:dyDescent="0.35">
      <c r="A161" s="383"/>
      <c r="B161" s="395" t="s">
        <v>9</v>
      </c>
      <c r="C161" s="120" t="s">
        <v>17</v>
      </c>
      <c r="D161" s="113" t="s">
        <v>176</v>
      </c>
      <c r="E161" s="442">
        <v>80000</v>
      </c>
      <c r="F161" s="441"/>
      <c r="G161" s="441"/>
      <c r="H161" s="443"/>
      <c r="I161" s="443"/>
      <c r="J161" s="444"/>
      <c r="K161" s="444"/>
      <c r="L161" s="444"/>
      <c r="M161" s="444"/>
      <c r="N161" s="444"/>
      <c r="O161" s="444"/>
      <c r="P161" s="444"/>
      <c r="Q161" s="444"/>
      <c r="R161" s="444"/>
      <c r="S161" s="444"/>
      <c r="T161" s="444"/>
      <c r="U161" s="444"/>
      <c r="V161" s="443"/>
      <c r="W161" s="443"/>
      <c r="X161" s="443"/>
      <c r="Y161" s="70">
        <f t="shared" si="91"/>
        <v>0</v>
      </c>
      <c r="Z161" s="443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</row>
    <row r="162" spans="1:38" s="464" customFormat="1" ht="26.25" x14ac:dyDescent="0.4">
      <c r="A162" s="465"/>
      <c r="B162" s="472" t="s">
        <v>13</v>
      </c>
      <c r="C162" s="471" t="s">
        <v>204</v>
      </c>
      <c r="D162" s="466"/>
      <c r="E162" s="467">
        <f>E163+E166+E168</f>
        <v>0</v>
      </c>
      <c r="F162" s="467">
        <f t="shared" ref="F162:X162" si="94">F163+F166+F168</f>
        <v>36879812</v>
      </c>
      <c r="G162" s="467">
        <f t="shared" si="94"/>
        <v>36455312</v>
      </c>
      <c r="H162" s="467">
        <f t="shared" si="94"/>
        <v>17400314</v>
      </c>
      <c r="I162" s="467">
        <f t="shared" si="94"/>
        <v>12482514</v>
      </c>
      <c r="J162" s="467">
        <f t="shared" si="94"/>
        <v>0</v>
      </c>
      <c r="K162" s="467">
        <f t="shared" si="94"/>
        <v>0</v>
      </c>
      <c r="L162" s="467">
        <f t="shared" si="94"/>
        <v>0</v>
      </c>
      <c r="M162" s="467">
        <f t="shared" si="94"/>
        <v>377400</v>
      </c>
      <c r="N162" s="467">
        <f t="shared" si="94"/>
        <v>4540400</v>
      </c>
      <c r="O162" s="467">
        <f t="shared" si="94"/>
        <v>0</v>
      </c>
      <c r="P162" s="467">
        <f t="shared" si="94"/>
        <v>0</v>
      </c>
      <c r="Q162" s="467">
        <f t="shared" si="94"/>
        <v>0</v>
      </c>
      <c r="R162" s="467">
        <f t="shared" si="94"/>
        <v>0</v>
      </c>
      <c r="S162" s="467">
        <f t="shared" si="94"/>
        <v>0</v>
      </c>
      <c r="T162" s="467">
        <f t="shared" si="94"/>
        <v>0</v>
      </c>
      <c r="U162" s="467">
        <f t="shared" si="94"/>
        <v>0</v>
      </c>
      <c r="V162" s="467">
        <f t="shared" si="94"/>
        <v>4917800</v>
      </c>
      <c r="W162" s="467">
        <f t="shared" si="94"/>
        <v>0</v>
      </c>
      <c r="X162" s="467">
        <f t="shared" si="94"/>
        <v>19479498</v>
      </c>
      <c r="Y162" s="469"/>
      <c r="Z162" s="468"/>
      <c r="AA162" s="462"/>
      <c r="AB162" s="462"/>
      <c r="AC162" s="462"/>
      <c r="AD162" s="462"/>
      <c r="AE162" s="462"/>
      <c r="AF162" s="462"/>
      <c r="AG162" s="462"/>
      <c r="AH162" s="462"/>
      <c r="AI162" s="462"/>
      <c r="AJ162" s="462"/>
      <c r="AK162" s="462"/>
      <c r="AL162" s="462"/>
    </row>
    <row r="163" spans="1:38" ht="141.75" x14ac:dyDescent="0.35">
      <c r="A163" s="446"/>
      <c r="B163" s="454" t="s">
        <v>169</v>
      </c>
      <c r="C163" s="470" t="s">
        <v>164</v>
      </c>
      <c r="D163" s="455"/>
      <c r="E163" s="451">
        <f>SUM(E164:E165)</f>
        <v>0</v>
      </c>
      <c r="F163" s="450">
        <f t="shared" ref="F163:Z163" si="95">SUM(F164:F165)</f>
        <v>12311300</v>
      </c>
      <c r="G163" s="450">
        <f t="shared" si="95"/>
        <v>11886800</v>
      </c>
      <c r="H163" s="450">
        <f t="shared" si="95"/>
        <v>1132200</v>
      </c>
      <c r="I163" s="450">
        <f t="shared" si="95"/>
        <v>754800</v>
      </c>
      <c r="J163" s="450">
        <f t="shared" si="95"/>
        <v>0</v>
      </c>
      <c r="K163" s="450">
        <f t="shared" si="95"/>
        <v>0</v>
      </c>
      <c r="L163" s="450">
        <f t="shared" si="95"/>
        <v>0</v>
      </c>
      <c r="M163" s="450">
        <f t="shared" si="95"/>
        <v>377400</v>
      </c>
      <c r="N163" s="450">
        <f t="shared" si="95"/>
        <v>0</v>
      </c>
      <c r="O163" s="450">
        <f t="shared" si="95"/>
        <v>0</v>
      </c>
      <c r="P163" s="450">
        <f t="shared" si="95"/>
        <v>0</v>
      </c>
      <c r="Q163" s="450">
        <f t="shared" si="95"/>
        <v>0</v>
      </c>
      <c r="R163" s="450">
        <f t="shared" si="95"/>
        <v>0</v>
      </c>
      <c r="S163" s="450">
        <f t="shared" si="95"/>
        <v>0</v>
      </c>
      <c r="T163" s="450">
        <f t="shared" si="95"/>
        <v>0</v>
      </c>
      <c r="U163" s="450">
        <f t="shared" si="95"/>
        <v>0</v>
      </c>
      <c r="V163" s="450">
        <f t="shared" si="95"/>
        <v>377400</v>
      </c>
      <c r="W163" s="450">
        <f t="shared" si="95"/>
        <v>0</v>
      </c>
      <c r="X163" s="450">
        <f t="shared" si="95"/>
        <v>11179100</v>
      </c>
      <c r="Y163" s="461" t="e">
        <f>W163*100/E163</f>
        <v>#DIV/0!</v>
      </c>
      <c r="Z163" s="450">
        <f t="shared" si="95"/>
        <v>0</v>
      </c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</row>
    <row r="164" spans="1:38" ht="131.25" x14ac:dyDescent="0.35">
      <c r="A164" s="382"/>
      <c r="B164" s="393" t="s">
        <v>186</v>
      </c>
      <c r="C164" s="133" t="s">
        <v>18</v>
      </c>
      <c r="D164" s="204" t="s">
        <v>165</v>
      </c>
      <c r="E164" s="442">
        <f t="shared" ref="E164:X164" si="96">E50</f>
        <v>0</v>
      </c>
      <c r="F164" s="442">
        <f t="shared" si="96"/>
        <v>4037890</v>
      </c>
      <c r="G164" s="442">
        <f t="shared" si="96"/>
        <v>3996290</v>
      </c>
      <c r="H164" s="442">
        <f t="shared" si="96"/>
        <v>1082533</v>
      </c>
      <c r="I164" s="442">
        <f t="shared" si="96"/>
        <v>705133</v>
      </c>
      <c r="J164" s="442">
        <f t="shared" si="96"/>
        <v>0</v>
      </c>
      <c r="K164" s="442">
        <f t="shared" si="96"/>
        <v>0</v>
      </c>
      <c r="L164" s="442">
        <f t="shared" si="96"/>
        <v>0</v>
      </c>
      <c r="M164" s="442">
        <f t="shared" si="96"/>
        <v>377400</v>
      </c>
      <c r="N164" s="442">
        <f t="shared" si="96"/>
        <v>0</v>
      </c>
      <c r="O164" s="442">
        <f t="shared" si="96"/>
        <v>0</v>
      </c>
      <c r="P164" s="442">
        <f t="shared" si="96"/>
        <v>0</v>
      </c>
      <c r="Q164" s="442">
        <f t="shared" si="96"/>
        <v>0</v>
      </c>
      <c r="R164" s="442">
        <f t="shared" si="96"/>
        <v>0</v>
      </c>
      <c r="S164" s="442">
        <f t="shared" si="96"/>
        <v>0</v>
      </c>
      <c r="T164" s="442">
        <f t="shared" si="96"/>
        <v>0</v>
      </c>
      <c r="U164" s="442">
        <f t="shared" si="96"/>
        <v>0</v>
      </c>
      <c r="V164" s="442">
        <f t="shared" si="96"/>
        <v>377400</v>
      </c>
      <c r="W164" s="442">
        <f t="shared" si="96"/>
        <v>0</v>
      </c>
      <c r="X164" s="442">
        <f t="shared" si="96"/>
        <v>2955357</v>
      </c>
      <c r="Y164" s="70" t="e">
        <f t="shared" si="91"/>
        <v>#DIV/0!</v>
      </c>
      <c r="Z164" s="442">
        <f>Z50</f>
        <v>0</v>
      </c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</row>
    <row r="165" spans="1:38" ht="131.25" x14ac:dyDescent="0.35">
      <c r="A165" s="382"/>
      <c r="B165" s="397">
        <v>3110</v>
      </c>
      <c r="C165" s="133" t="s">
        <v>18</v>
      </c>
      <c r="D165" s="204" t="s">
        <v>165</v>
      </c>
      <c r="E165" s="442">
        <f t="shared" ref="E165:X165" si="97">E51</f>
        <v>0</v>
      </c>
      <c r="F165" s="442">
        <f t="shared" si="97"/>
        <v>8273410</v>
      </c>
      <c r="G165" s="442">
        <f t="shared" si="97"/>
        <v>7890510</v>
      </c>
      <c r="H165" s="442">
        <f t="shared" si="97"/>
        <v>49667</v>
      </c>
      <c r="I165" s="442">
        <f t="shared" si="97"/>
        <v>49667</v>
      </c>
      <c r="J165" s="442">
        <f t="shared" si="97"/>
        <v>0</v>
      </c>
      <c r="K165" s="442">
        <f t="shared" si="97"/>
        <v>0</v>
      </c>
      <c r="L165" s="442">
        <f t="shared" si="97"/>
        <v>0</v>
      </c>
      <c r="M165" s="442">
        <f t="shared" si="97"/>
        <v>0</v>
      </c>
      <c r="N165" s="442">
        <f t="shared" si="97"/>
        <v>0</v>
      </c>
      <c r="O165" s="442">
        <f t="shared" si="97"/>
        <v>0</v>
      </c>
      <c r="P165" s="442">
        <f t="shared" si="97"/>
        <v>0</v>
      </c>
      <c r="Q165" s="442">
        <f t="shared" si="97"/>
        <v>0</v>
      </c>
      <c r="R165" s="442">
        <f t="shared" si="97"/>
        <v>0</v>
      </c>
      <c r="S165" s="442">
        <f t="shared" si="97"/>
        <v>0</v>
      </c>
      <c r="T165" s="442">
        <f t="shared" si="97"/>
        <v>0</v>
      </c>
      <c r="U165" s="442">
        <f t="shared" si="97"/>
        <v>0</v>
      </c>
      <c r="V165" s="442">
        <f t="shared" si="97"/>
        <v>0</v>
      </c>
      <c r="W165" s="442">
        <f t="shared" si="97"/>
        <v>0</v>
      </c>
      <c r="X165" s="442">
        <f t="shared" si="97"/>
        <v>8223743</v>
      </c>
      <c r="Y165" s="70" t="e">
        <f t="shared" si="91"/>
        <v>#DIV/0!</v>
      </c>
      <c r="Z165" s="442">
        <f>Z51</f>
        <v>0</v>
      </c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</row>
    <row r="166" spans="1:38" ht="78.75" x14ac:dyDescent="0.35">
      <c r="A166" s="446"/>
      <c r="B166" s="454" t="s">
        <v>198</v>
      </c>
      <c r="C166" s="456" t="s">
        <v>199</v>
      </c>
      <c r="D166" s="457"/>
      <c r="E166" s="450">
        <f>SUM(E167)</f>
        <v>0</v>
      </c>
      <c r="F166" s="450">
        <f t="shared" ref="F166:Z166" si="98">SUM(F167)</f>
        <v>1281427</v>
      </c>
      <c r="G166" s="450">
        <f t="shared" si="98"/>
        <v>1281427</v>
      </c>
      <c r="H166" s="450">
        <f t="shared" si="98"/>
        <v>0</v>
      </c>
      <c r="I166" s="450">
        <f t="shared" si="98"/>
        <v>0</v>
      </c>
      <c r="J166" s="450">
        <f t="shared" si="98"/>
        <v>0</v>
      </c>
      <c r="K166" s="450">
        <f t="shared" si="98"/>
        <v>0</v>
      </c>
      <c r="L166" s="450">
        <f t="shared" si="98"/>
        <v>0</v>
      </c>
      <c r="M166" s="450">
        <f t="shared" si="98"/>
        <v>0</v>
      </c>
      <c r="N166" s="450">
        <f t="shared" si="98"/>
        <v>0</v>
      </c>
      <c r="O166" s="450">
        <f t="shared" si="98"/>
        <v>0</v>
      </c>
      <c r="P166" s="450">
        <f t="shared" si="98"/>
        <v>0</v>
      </c>
      <c r="Q166" s="450">
        <f t="shared" si="98"/>
        <v>0</v>
      </c>
      <c r="R166" s="450">
        <f t="shared" si="98"/>
        <v>0</v>
      </c>
      <c r="S166" s="450">
        <f t="shared" si="98"/>
        <v>0</v>
      </c>
      <c r="T166" s="450">
        <f t="shared" si="98"/>
        <v>0</v>
      </c>
      <c r="U166" s="450">
        <f t="shared" si="98"/>
        <v>0</v>
      </c>
      <c r="V166" s="450">
        <f t="shared" si="98"/>
        <v>0</v>
      </c>
      <c r="W166" s="450">
        <f t="shared" si="98"/>
        <v>0</v>
      </c>
      <c r="X166" s="450">
        <f t="shared" si="98"/>
        <v>1281427</v>
      </c>
      <c r="Y166" s="461" t="e">
        <f t="shared" si="91"/>
        <v>#DIV/0!</v>
      </c>
      <c r="Z166" s="450">
        <f t="shared" si="98"/>
        <v>0</v>
      </c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</row>
    <row r="167" spans="1:38" ht="143.25" customHeight="1" x14ac:dyDescent="0.35">
      <c r="A167" s="382"/>
      <c r="B167" s="401" t="s">
        <v>5</v>
      </c>
      <c r="C167" s="133" t="s">
        <v>0</v>
      </c>
      <c r="D167" s="204" t="s">
        <v>205</v>
      </c>
      <c r="E167" s="442">
        <f t="shared" ref="E167:X167" si="99">E53</f>
        <v>0</v>
      </c>
      <c r="F167" s="442">
        <f t="shared" si="99"/>
        <v>1281427</v>
      </c>
      <c r="G167" s="442">
        <f t="shared" si="99"/>
        <v>1281427</v>
      </c>
      <c r="H167" s="442">
        <f t="shared" si="99"/>
        <v>0</v>
      </c>
      <c r="I167" s="442">
        <f t="shared" si="99"/>
        <v>0</v>
      </c>
      <c r="J167" s="442">
        <f t="shared" si="99"/>
        <v>0</v>
      </c>
      <c r="K167" s="442">
        <f t="shared" si="99"/>
        <v>0</v>
      </c>
      <c r="L167" s="442">
        <f t="shared" si="99"/>
        <v>0</v>
      </c>
      <c r="M167" s="442">
        <f t="shared" si="99"/>
        <v>0</v>
      </c>
      <c r="N167" s="442">
        <f t="shared" si="99"/>
        <v>0</v>
      </c>
      <c r="O167" s="442">
        <f t="shared" si="99"/>
        <v>0</v>
      </c>
      <c r="P167" s="442">
        <f t="shared" si="99"/>
        <v>0</v>
      </c>
      <c r="Q167" s="442">
        <f t="shared" si="99"/>
        <v>0</v>
      </c>
      <c r="R167" s="442">
        <f t="shared" si="99"/>
        <v>0</v>
      </c>
      <c r="S167" s="442">
        <f t="shared" si="99"/>
        <v>0</v>
      </c>
      <c r="T167" s="442">
        <f t="shared" si="99"/>
        <v>0</v>
      </c>
      <c r="U167" s="442">
        <f t="shared" si="99"/>
        <v>0</v>
      </c>
      <c r="V167" s="442">
        <f t="shared" si="99"/>
        <v>0</v>
      </c>
      <c r="W167" s="442">
        <f t="shared" si="99"/>
        <v>0</v>
      </c>
      <c r="X167" s="442">
        <f t="shared" si="99"/>
        <v>1281427</v>
      </c>
      <c r="Y167" s="70" t="e">
        <f t="shared" si="91"/>
        <v>#DIV/0!</v>
      </c>
      <c r="Z167" s="442">
        <f>Z53</f>
        <v>0</v>
      </c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</row>
    <row r="168" spans="1:38" ht="140.25" x14ac:dyDescent="0.35">
      <c r="A168" s="446"/>
      <c r="B168" s="458" t="s">
        <v>191</v>
      </c>
      <c r="C168" s="459" t="s">
        <v>190</v>
      </c>
      <c r="D168" s="460"/>
      <c r="E168" s="450">
        <f>SUM(E169)</f>
        <v>0</v>
      </c>
      <c r="F168" s="450">
        <f t="shared" ref="F168:Z168" si="100">SUM(F169)</f>
        <v>23287085</v>
      </c>
      <c r="G168" s="450">
        <f t="shared" si="100"/>
        <v>23287085</v>
      </c>
      <c r="H168" s="450">
        <f t="shared" si="100"/>
        <v>16268114</v>
      </c>
      <c r="I168" s="450">
        <f t="shared" si="100"/>
        <v>11727714</v>
      </c>
      <c r="J168" s="450">
        <f t="shared" si="100"/>
        <v>0</v>
      </c>
      <c r="K168" s="450">
        <f t="shared" si="100"/>
        <v>0</v>
      </c>
      <c r="L168" s="450">
        <f t="shared" si="100"/>
        <v>0</v>
      </c>
      <c r="M168" s="450">
        <f t="shared" si="100"/>
        <v>0</v>
      </c>
      <c r="N168" s="450">
        <f t="shared" si="100"/>
        <v>4540400</v>
      </c>
      <c r="O168" s="450">
        <f t="shared" si="100"/>
        <v>0</v>
      </c>
      <c r="P168" s="450">
        <f t="shared" si="100"/>
        <v>0</v>
      </c>
      <c r="Q168" s="450">
        <f t="shared" si="100"/>
        <v>0</v>
      </c>
      <c r="R168" s="450">
        <f t="shared" si="100"/>
        <v>0</v>
      </c>
      <c r="S168" s="450">
        <f t="shared" si="100"/>
        <v>0</v>
      </c>
      <c r="T168" s="450">
        <f t="shared" si="100"/>
        <v>0</v>
      </c>
      <c r="U168" s="450">
        <f t="shared" si="100"/>
        <v>0</v>
      </c>
      <c r="V168" s="450">
        <f t="shared" si="100"/>
        <v>4540400</v>
      </c>
      <c r="W168" s="450">
        <f t="shared" si="100"/>
        <v>0</v>
      </c>
      <c r="X168" s="450">
        <f t="shared" si="100"/>
        <v>7018971</v>
      </c>
      <c r="Y168" s="461" t="e">
        <f t="shared" si="91"/>
        <v>#DIV/0!</v>
      </c>
      <c r="Z168" s="450">
        <f t="shared" si="100"/>
        <v>0</v>
      </c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</row>
    <row r="169" spans="1:38" ht="288.75" x14ac:dyDescent="0.35">
      <c r="A169" s="382"/>
      <c r="B169" s="401" t="s">
        <v>5</v>
      </c>
      <c r="C169" s="133" t="s">
        <v>0</v>
      </c>
      <c r="D169" s="204" t="s">
        <v>192</v>
      </c>
      <c r="E169" s="445">
        <f t="shared" ref="E169:X169" si="101">E57</f>
        <v>0</v>
      </c>
      <c r="F169" s="445">
        <f t="shared" si="101"/>
        <v>23287085</v>
      </c>
      <c r="G169" s="445">
        <f t="shared" si="101"/>
        <v>23287085</v>
      </c>
      <c r="H169" s="445">
        <f t="shared" si="101"/>
        <v>16268114</v>
      </c>
      <c r="I169" s="445">
        <f t="shared" si="101"/>
        <v>11727714</v>
      </c>
      <c r="J169" s="445">
        <f t="shared" si="101"/>
        <v>0</v>
      </c>
      <c r="K169" s="445">
        <f t="shared" si="101"/>
        <v>0</v>
      </c>
      <c r="L169" s="445">
        <f t="shared" si="101"/>
        <v>0</v>
      </c>
      <c r="M169" s="445">
        <f t="shared" si="101"/>
        <v>0</v>
      </c>
      <c r="N169" s="445">
        <f t="shared" si="101"/>
        <v>4540400</v>
      </c>
      <c r="O169" s="445">
        <f t="shared" si="101"/>
        <v>0</v>
      </c>
      <c r="P169" s="445">
        <f t="shared" si="101"/>
        <v>0</v>
      </c>
      <c r="Q169" s="445">
        <f t="shared" si="101"/>
        <v>0</v>
      </c>
      <c r="R169" s="445">
        <f t="shared" si="101"/>
        <v>0</v>
      </c>
      <c r="S169" s="445">
        <f t="shared" si="101"/>
        <v>0</v>
      </c>
      <c r="T169" s="445">
        <f t="shared" si="101"/>
        <v>0</v>
      </c>
      <c r="U169" s="445">
        <f t="shared" si="101"/>
        <v>0</v>
      </c>
      <c r="V169" s="445">
        <f t="shared" si="101"/>
        <v>4540400</v>
      </c>
      <c r="W169" s="445">
        <f t="shared" si="101"/>
        <v>0</v>
      </c>
      <c r="X169" s="445">
        <f t="shared" si="101"/>
        <v>7018971</v>
      </c>
      <c r="Y169" s="70" t="e">
        <f t="shared" si="91"/>
        <v>#DIV/0!</v>
      </c>
      <c r="Z169" s="445">
        <f>Z57</f>
        <v>0</v>
      </c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</row>
    <row r="170" spans="1:38" ht="33" customHeight="1" x14ac:dyDescent="0.35">
      <c r="A170" s="382"/>
      <c r="B170" s="419"/>
      <c r="C170" s="40"/>
      <c r="D170" s="8"/>
      <c r="E170" s="10"/>
      <c r="F170" s="10"/>
      <c r="G170" s="10"/>
      <c r="H170" s="16"/>
      <c r="I170" s="16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  <c r="T170" s="319"/>
      <c r="U170" s="319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</row>
    <row r="171" spans="1:38" ht="21" customHeight="1" x14ac:dyDescent="0.35">
      <c r="A171" s="382"/>
      <c r="B171" s="419"/>
      <c r="C171" s="39"/>
      <c r="D171" s="32"/>
      <c r="E171" s="11"/>
      <c r="F171" s="11"/>
      <c r="G171" s="11"/>
      <c r="H171" s="16"/>
      <c r="I171" s="16"/>
      <c r="J171" s="319"/>
      <c r="K171" s="319"/>
      <c r="L171" s="319"/>
      <c r="M171" s="319"/>
      <c r="N171" s="319"/>
      <c r="O171" s="319"/>
      <c r="P171" s="319"/>
      <c r="Q171" s="319"/>
      <c r="R171" s="319"/>
      <c r="S171" s="319"/>
      <c r="T171" s="319"/>
      <c r="U171" s="319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</row>
    <row r="172" spans="1:38" ht="22.5" customHeight="1" x14ac:dyDescent="0.35">
      <c r="A172" s="382"/>
      <c r="B172" s="418"/>
      <c r="C172" s="41"/>
      <c r="D172" s="32"/>
      <c r="E172" s="14"/>
      <c r="F172" s="14"/>
      <c r="G172" s="14"/>
      <c r="H172" s="16"/>
      <c r="I172" s="16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</row>
    <row r="173" spans="1:38" x14ac:dyDescent="0.35">
      <c r="A173" s="382"/>
      <c r="B173" s="419"/>
      <c r="C173" s="40"/>
      <c r="D173" s="13"/>
      <c r="E173" s="11"/>
      <c r="F173" s="11"/>
      <c r="G173" s="11"/>
      <c r="H173" s="16"/>
      <c r="I173" s="16"/>
      <c r="J173" s="319"/>
      <c r="K173" s="319"/>
      <c r="L173" s="319"/>
      <c r="M173" s="319"/>
      <c r="N173" s="319"/>
      <c r="O173" s="319"/>
      <c r="P173" s="319"/>
      <c r="Q173" s="319"/>
      <c r="R173" s="319"/>
      <c r="S173" s="319"/>
      <c r="T173" s="319"/>
      <c r="U173" s="319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1:38" ht="36.75" customHeight="1" x14ac:dyDescent="0.35">
      <c r="A174" s="382"/>
      <c r="B174" s="414"/>
      <c r="C174" s="43"/>
      <c r="D174" s="13"/>
      <c r="E174" s="14"/>
      <c r="F174" s="14"/>
      <c r="G174" s="14"/>
      <c r="H174" s="16"/>
      <c r="I174" s="16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19"/>
      <c r="U174" s="319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1:38" ht="23.25" customHeight="1" x14ac:dyDescent="0.35">
      <c r="A175" s="382"/>
      <c r="B175" s="414"/>
      <c r="C175" s="37"/>
      <c r="D175" s="13"/>
      <c r="E175" s="14"/>
      <c r="F175" s="14"/>
      <c r="G175" s="14"/>
      <c r="H175" s="16"/>
      <c r="I175" s="16"/>
      <c r="J175" s="319"/>
      <c r="K175" s="319"/>
      <c r="L175" s="319"/>
      <c r="M175" s="319"/>
      <c r="N175" s="319"/>
      <c r="O175" s="319"/>
      <c r="P175" s="319"/>
      <c r="Q175" s="319"/>
      <c r="R175" s="319"/>
      <c r="S175" s="319"/>
      <c r="T175" s="319"/>
      <c r="U175" s="319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</row>
    <row r="176" spans="1:38" ht="31.5" customHeight="1" x14ac:dyDescent="0.35">
      <c r="A176" s="382"/>
      <c r="B176" s="415"/>
      <c r="C176" s="21"/>
      <c r="D176" s="13"/>
      <c r="E176" s="11"/>
      <c r="F176" s="11"/>
      <c r="G176" s="11"/>
      <c r="H176" s="16"/>
      <c r="I176" s="16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</row>
    <row r="177" spans="1:38" x14ac:dyDescent="0.35">
      <c r="A177" s="382"/>
      <c r="B177" s="419"/>
      <c r="C177" s="23"/>
      <c r="D177" s="31"/>
      <c r="E177" s="14"/>
      <c r="F177" s="14"/>
      <c r="G177" s="14"/>
      <c r="H177" s="16"/>
      <c r="I177" s="16"/>
      <c r="J177" s="319"/>
      <c r="K177" s="319"/>
      <c r="L177" s="319"/>
      <c r="M177" s="319"/>
      <c r="N177" s="319"/>
      <c r="O177" s="319"/>
      <c r="P177" s="319"/>
      <c r="Q177" s="319"/>
      <c r="R177" s="319"/>
      <c r="S177" s="319"/>
      <c r="T177" s="319"/>
      <c r="U177" s="319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:38" x14ac:dyDescent="0.35">
      <c r="A178" s="382"/>
      <c r="B178" s="419"/>
      <c r="C178" s="21"/>
      <c r="D178" s="31"/>
      <c r="E178" s="14"/>
      <c r="F178" s="146"/>
      <c r="G178" s="146"/>
      <c r="H178" s="28"/>
      <c r="I178" s="28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:38" s="29" customFormat="1" x14ac:dyDescent="0.35">
      <c r="A179" s="384"/>
      <c r="B179" s="420"/>
      <c r="C179" s="24"/>
      <c r="D179" s="25"/>
      <c r="E179" s="26"/>
      <c r="F179" s="26"/>
      <c r="G179" s="26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1:38" s="29" customFormat="1" x14ac:dyDescent="0.35">
      <c r="A180" s="384"/>
      <c r="B180" s="420"/>
      <c r="C180" s="24"/>
      <c r="D180" s="25"/>
      <c r="E180" s="26"/>
      <c r="F180" s="26"/>
      <c r="G180" s="26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1:38" s="29" customFormat="1" x14ac:dyDescent="0.35">
      <c r="A181" s="384"/>
      <c r="B181" s="420"/>
      <c r="C181" s="34"/>
      <c r="D181" s="35"/>
      <c r="E181" s="30"/>
      <c r="F181" s="30"/>
      <c r="G181" s="30"/>
      <c r="J181" s="320"/>
      <c r="K181" s="320"/>
      <c r="L181" s="320"/>
      <c r="M181" s="320"/>
      <c r="N181" s="320"/>
      <c r="O181" s="320"/>
      <c r="P181" s="320"/>
      <c r="Q181" s="320"/>
      <c r="R181" s="320"/>
      <c r="S181" s="320"/>
      <c r="T181" s="320"/>
      <c r="U181" s="320"/>
    </row>
    <row r="182" spans="1:38" x14ac:dyDescent="0.35">
      <c r="C182" s="1"/>
      <c r="D182" s="1"/>
      <c r="E182" s="3"/>
      <c r="F182" s="3"/>
      <c r="G182" s="3"/>
    </row>
    <row r="183" spans="1:38" x14ac:dyDescent="0.35">
      <c r="C183" s="1"/>
      <c r="D183" s="1"/>
      <c r="E183" s="3"/>
      <c r="F183" s="3"/>
      <c r="G183" s="3"/>
    </row>
    <row r="184" spans="1:38" x14ac:dyDescent="0.35">
      <c r="C184" s="1"/>
      <c r="D184" s="1"/>
      <c r="E184" s="3"/>
      <c r="F184" s="3"/>
      <c r="G184" s="3"/>
    </row>
    <row r="185" spans="1:38" x14ac:dyDescent="0.35">
      <c r="C185" s="1"/>
      <c r="D185" s="1"/>
      <c r="E185" s="3"/>
      <c r="F185" s="3"/>
      <c r="G185" s="3"/>
    </row>
    <row r="186" spans="1:38" x14ac:dyDescent="0.35">
      <c r="C186" s="1"/>
      <c r="D186" s="1"/>
      <c r="E186" s="15"/>
      <c r="F186" s="15"/>
      <c r="G186" s="15"/>
    </row>
    <row r="187" spans="1:38" x14ac:dyDescent="0.35">
      <c r="C187" s="1"/>
      <c r="D187" s="1"/>
      <c r="E187" s="15"/>
      <c r="F187" s="15"/>
      <c r="G187" s="15"/>
    </row>
    <row r="188" spans="1:38" x14ac:dyDescent="0.35">
      <c r="C188" s="1"/>
      <c r="D188" s="1"/>
      <c r="E188" s="15"/>
      <c r="F188" s="15"/>
      <c r="G188" s="15"/>
    </row>
    <row r="189" spans="1:38" x14ac:dyDescent="0.35">
      <c r="C189" s="1"/>
      <c r="D189" s="1"/>
      <c r="E189" s="15"/>
      <c r="F189" s="15"/>
      <c r="G189" s="15"/>
    </row>
    <row r="190" spans="1:38" x14ac:dyDescent="0.35">
      <c r="C190" s="1"/>
      <c r="D190" s="1"/>
      <c r="E190" s="15"/>
      <c r="F190" s="15"/>
      <c r="G190" s="15"/>
    </row>
    <row r="191" spans="1:38" x14ac:dyDescent="0.35">
      <c r="C191" s="1"/>
      <c r="D191" s="1"/>
      <c r="E191" s="15"/>
      <c r="F191" s="15"/>
      <c r="G191" s="15"/>
    </row>
    <row r="192" spans="1:38" x14ac:dyDescent="0.35">
      <c r="C192" s="1"/>
      <c r="D192" s="1"/>
      <c r="E192" s="3"/>
      <c r="F192" s="3"/>
      <c r="G192" s="3"/>
    </row>
    <row r="193" spans="3:7" x14ac:dyDescent="0.35">
      <c r="C193" s="1"/>
      <c r="D193" s="1"/>
      <c r="E193" s="3"/>
      <c r="F193" s="3"/>
      <c r="G193" s="3"/>
    </row>
    <row r="194" spans="3:7" x14ac:dyDescent="0.35">
      <c r="C194" s="1"/>
      <c r="D194" s="1"/>
      <c r="E194" s="3"/>
      <c r="F194" s="3"/>
      <c r="G194" s="3"/>
    </row>
    <row r="195" spans="3:7" x14ac:dyDescent="0.35">
      <c r="C195" s="1"/>
      <c r="D195" s="1"/>
      <c r="E195" s="3"/>
      <c r="F195" s="3"/>
      <c r="G195" s="3"/>
    </row>
    <row r="196" spans="3:7" x14ac:dyDescent="0.35">
      <c r="C196" s="1"/>
      <c r="D196" s="1"/>
      <c r="E196" s="3"/>
      <c r="F196" s="3"/>
      <c r="G196" s="3"/>
    </row>
    <row r="197" spans="3:7" x14ac:dyDescent="0.35">
      <c r="C197" s="1"/>
      <c r="D197" s="1"/>
      <c r="E197" s="3"/>
      <c r="F197" s="3"/>
      <c r="G197" s="3"/>
    </row>
    <row r="198" spans="3:7" x14ac:dyDescent="0.35">
      <c r="C198" s="1"/>
      <c r="D198" s="1"/>
      <c r="E198" s="3"/>
      <c r="F198" s="3"/>
      <c r="G198" s="3"/>
    </row>
    <row r="199" spans="3:7" x14ac:dyDescent="0.35">
      <c r="C199" s="1"/>
      <c r="D199" s="1"/>
      <c r="E199" s="3"/>
      <c r="F199" s="3"/>
      <c r="G199" s="3"/>
    </row>
    <row r="200" spans="3:7" x14ac:dyDescent="0.35">
      <c r="C200" s="1"/>
      <c r="D200" s="1"/>
      <c r="E200" s="3"/>
      <c r="F200" s="3"/>
      <c r="G200" s="3"/>
    </row>
    <row r="201" spans="3:7" x14ac:dyDescent="0.35">
      <c r="C201" s="1"/>
      <c r="D201" s="1"/>
      <c r="E201" s="3"/>
      <c r="F201" s="3"/>
      <c r="G201" s="3"/>
    </row>
    <row r="202" spans="3:7" x14ac:dyDescent="0.35">
      <c r="C202" s="1"/>
      <c r="D202" s="1"/>
      <c r="E202" s="3"/>
      <c r="F202" s="3"/>
      <c r="G202" s="3"/>
    </row>
    <row r="203" spans="3:7" x14ac:dyDescent="0.35">
      <c r="C203" s="1"/>
      <c r="D203" s="1"/>
      <c r="E203" s="3"/>
      <c r="F203" s="3"/>
      <c r="G203" s="3"/>
    </row>
    <row r="204" spans="3:7" x14ac:dyDescent="0.35">
      <c r="C204" s="1"/>
      <c r="D204" s="1"/>
      <c r="E204" s="3"/>
      <c r="F204" s="3"/>
      <c r="G204" s="3"/>
    </row>
    <row r="205" spans="3:7" x14ac:dyDescent="0.35">
      <c r="C205" s="1"/>
      <c r="D205" s="1"/>
      <c r="E205" s="3"/>
      <c r="F205" s="3"/>
      <c r="G205" s="3"/>
    </row>
    <row r="206" spans="3:7" x14ac:dyDescent="0.35">
      <c r="C206" s="1"/>
      <c r="D206" s="1"/>
      <c r="E206" s="3"/>
      <c r="F206" s="3"/>
      <c r="G206" s="3"/>
    </row>
    <row r="207" spans="3:7" x14ac:dyDescent="0.35">
      <c r="C207" s="1"/>
      <c r="D207" s="1"/>
      <c r="E207" s="3"/>
      <c r="F207" s="3"/>
      <c r="G207" s="3"/>
    </row>
    <row r="208" spans="3:7" x14ac:dyDescent="0.35">
      <c r="C208" s="1"/>
      <c r="D208" s="1"/>
      <c r="E208" s="3"/>
      <c r="F208" s="3"/>
      <c r="G208" s="3"/>
    </row>
    <row r="209" spans="3:7" x14ac:dyDescent="0.35">
      <c r="C209" s="1"/>
      <c r="D209" s="1"/>
      <c r="E209" s="3"/>
      <c r="F209" s="3"/>
      <c r="G209" s="3"/>
    </row>
    <row r="210" spans="3:7" x14ac:dyDescent="0.35">
      <c r="C210" s="1"/>
      <c r="D210" s="1"/>
      <c r="E210" s="3"/>
      <c r="F210" s="3"/>
      <c r="G210" s="3"/>
    </row>
    <row r="211" spans="3:7" x14ac:dyDescent="0.35">
      <c r="C211" s="1"/>
      <c r="D211" s="1"/>
      <c r="E211" s="3"/>
      <c r="F211" s="3"/>
      <c r="G211" s="3"/>
    </row>
    <row r="212" spans="3:7" x14ac:dyDescent="0.35">
      <c r="C212" s="1"/>
      <c r="D212" s="1"/>
      <c r="E212" s="3"/>
      <c r="F212" s="3"/>
      <c r="G212" s="3"/>
    </row>
    <row r="213" spans="3:7" x14ac:dyDescent="0.35">
      <c r="C213" s="1"/>
      <c r="D213" s="1"/>
      <c r="E213" s="3"/>
      <c r="F213" s="3"/>
      <c r="G213" s="3"/>
    </row>
    <row r="214" spans="3:7" x14ac:dyDescent="0.35">
      <c r="C214" s="1"/>
      <c r="D214" s="1"/>
      <c r="E214" s="3"/>
      <c r="F214" s="3"/>
      <c r="G214" s="3"/>
    </row>
    <row r="215" spans="3:7" x14ac:dyDescent="0.35">
      <c r="C215" s="1"/>
      <c r="D215" s="1"/>
      <c r="E215" s="3"/>
      <c r="F215" s="3"/>
      <c r="G215" s="3"/>
    </row>
    <row r="216" spans="3:7" x14ac:dyDescent="0.35">
      <c r="C216" s="1"/>
      <c r="D216" s="1"/>
      <c r="E216" s="3"/>
      <c r="F216" s="3"/>
      <c r="G216" s="3"/>
    </row>
    <row r="217" spans="3:7" x14ac:dyDescent="0.35">
      <c r="C217" s="1"/>
      <c r="D217" s="1"/>
      <c r="E217" s="3"/>
      <c r="F217" s="3"/>
      <c r="G217" s="3"/>
    </row>
    <row r="218" spans="3:7" x14ac:dyDescent="0.35">
      <c r="C218" s="1"/>
      <c r="D218" s="1"/>
      <c r="E218" s="3"/>
      <c r="F218" s="3"/>
      <c r="G218" s="3"/>
    </row>
    <row r="219" spans="3:7" x14ac:dyDescent="0.35">
      <c r="C219" s="1"/>
      <c r="D219" s="1"/>
      <c r="E219" s="3"/>
      <c r="F219" s="3"/>
      <c r="G219" s="3"/>
    </row>
    <row r="220" spans="3:7" x14ac:dyDescent="0.35">
      <c r="C220" s="1"/>
      <c r="D220" s="1"/>
      <c r="E220" s="3"/>
      <c r="F220" s="3"/>
      <c r="G220" s="3"/>
    </row>
    <row r="221" spans="3:7" x14ac:dyDescent="0.35">
      <c r="C221" s="1"/>
      <c r="D221" s="1"/>
      <c r="E221" s="3"/>
      <c r="F221" s="3"/>
      <c r="G221" s="3"/>
    </row>
    <row r="222" spans="3:7" x14ac:dyDescent="0.35">
      <c r="C222" s="1"/>
      <c r="D222" s="1"/>
      <c r="E222" s="3"/>
      <c r="F222" s="3"/>
      <c r="G222" s="3"/>
    </row>
    <row r="223" spans="3:7" x14ac:dyDescent="0.35">
      <c r="C223" s="1"/>
      <c r="D223" s="1"/>
      <c r="E223" s="3"/>
      <c r="F223" s="3"/>
      <c r="G223" s="3"/>
    </row>
    <row r="224" spans="3:7" x14ac:dyDescent="0.35">
      <c r="C224" s="1"/>
      <c r="D224" s="1"/>
      <c r="E224" s="3"/>
      <c r="F224" s="3"/>
      <c r="G224" s="3"/>
    </row>
    <row r="225" spans="3:7" x14ac:dyDescent="0.35">
      <c r="C225" s="1"/>
      <c r="D225" s="1"/>
      <c r="E225" s="3"/>
      <c r="F225" s="3"/>
      <c r="G225" s="3"/>
    </row>
    <row r="226" spans="3:7" x14ac:dyDescent="0.35">
      <c r="C226" s="1"/>
      <c r="D226" s="1"/>
      <c r="E226" s="3"/>
      <c r="F226" s="3"/>
      <c r="G226" s="3"/>
    </row>
    <row r="227" spans="3:7" x14ac:dyDescent="0.35">
      <c r="C227" s="1"/>
      <c r="D227" s="1"/>
      <c r="E227" s="3"/>
      <c r="F227" s="3"/>
      <c r="G227" s="3"/>
    </row>
    <row r="228" spans="3:7" x14ac:dyDescent="0.35">
      <c r="C228" s="1"/>
      <c r="D228" s="1"/>
      <c r="E228" s="3"/>
      <c r="F228" s="3"/>
      <c r="G228" s="3"/>
    </row>
    <row r="229" spans="3:7" x14ac:dyDescent="0.35">
      <c r="C229" s="1"/>
      <c r="D229" s="1"/>
      <c r="E229" s="3"/>
      <c r="F229" s="3"/>
      <c r="G229" s="3"/>
    </row>
    <row r="230" spans="3:7" x14ac:dyDescent="0.35">
      <c r="C230" s="1"/>
      <c r="D230" s="1"/>
      <c r="E230" s="3"/>
      <c r="F230" s="3"/>
      <c r="G230" s="3"/>
    </row>
    <row r="231" spans="3:7" x14ac:dyDescent="0.35">
      <c r="C231" s="1"/>
      <c r="D231" s="1"/>
      <c r="E231" s="3"/>
      <c r="F231" s="3"/>
      <c r="G231" s="3"/>
    </row>
    <row r="232" spans="3:7" x14ac:dyDescent="0.35">
      <c r="C232" s="1"/>
      <c r="D232" s="1"/>
      <c r="E232" s="3"/>
      <c r="F232" s="3"/>
      <c r="G232" s="3"/>
    </row>
    <row r="233" spans="3:7" x14ac:dyDescent="0.35">
      <c r="C233" s="1"/>
      <c r="D233" s="1"/>
      <c r="E233" s="3"/>
      <c r="F233" s="3"/>
      <c r="G233" s="3"/>
    </row>
    <row r="234" spans="3:7" x14ac:dyDescent="0.35">
      <c r="C234" s="1"/>
      <c r="D234" s="1"/>
      <c r="E234" s="3"/>
      <c r="F234" s="3"/>
      <c r="G234" s="3"/>
    </row>
    <row r="235" spans="3:7" x14ac:dyDescent="0.35">
      <c r="C235" s="1"/>
      <c r="D235" s="1"/>
      <c r="E235" s="3"/>
      <c r="F235" s="3"/>
      <c r="G235" s="3"/>
    </row>
    <row r="236" spans="3:7" x14ac:dyDescent="0.35">
      <c r="C236" s="1"/>
      <c r="D236" s="1"/>
      <c r="E236" s="3"/>
      <c r="F236" s="3"/>
      <c r="G236" s="3"/>
    </row>
    <row r="237" spans="3:7" x14ac:dyDescent="0.35">
      <c r="C237" s="1"/>
      <c r="D237" s="1"/>
      <c r="E237" s="3"/>
      <c r="F237" s="3"/>
      <c r="G237" s="3"/>
    </row>
    <row r="238" spans="3:7" x14ac:dyDescent="0.35">
      <c r="C238" s="1"/>
      <c r="D238" s="1"/>
      <c r="E238" s="3"/>
      <c r="F238" s="3"/>
      <c r="G238" s="3"/>
    </row>
    <row r="239" spans="3:7" x14ac:dyDescent="0.35">
      <c r="C239" s="1"/>
      <c r="D239" s="1"/>
      <c r="E239" s="3"/>
      <c r="F239" s="3"/>
      <c r="G239" s="3"/>
    </row>
    <row r="240" spans="3:7" x14ac:dyDescent="0.35">
      <c r="C240" s="1"/>
      <c r="D240" s="1"/>
      <c r="E240" s="3"/>
      <c r="F240" s="3"/>
      <c r="G240" s="3"/>
    </row>
    <row r="241" spans="3:7" x14ac:dyDescent="0.35">
      <c r="C241" s="1"/>
      <c r="D241" s="1"/>
      <c r="E241" s="3"/>
      <c r="F241" s="3"/>
      <c r="G241" s="3"/>
    </row>
    <row r="242" spans="3:7" x14ac:dyDescent="0.35">
      <c r="C242" s="1"/>
      <c r="D242" s="1"/>
      <c r="E242" s="3"/>
      <c r="F242" s="3"/>
      <c r="G242" s="3"/>
    </row>
    <row r="243" spans="3:7" x14ac:dyDescent="0.35">
      <c r="C243" s="1"/>
      <c r="D243" s="1"/>
      <c r="E243" s="3"/>
      <c r="F243" s="3"/>
      <c r="G243" s="3"/>
    </row>
    <row r="244" spans="3:7" x14ac:dyDescent="0.35">
      <c r="C244" s="1"/>
      <c r="D244" s="1"/>
      <c r="E244" s="3"/>
      <c r="F244" s="3"/>
      <c r="G244" s="3"/>
    </row>
    <row r="245" spans="3:7" x14ac:dyDescent="0.35">
      <c r="C245" s="1"/>
      <c r="D245" s="1"/>
      <c r="E245" s="3"/>
      <c r="F245" s="3"/>
      <c r="G245" s="3"/>
    </row>
    <row r="246" spans="3:7" x14ac:dyDescent="0.35">
      <c r="C246" s="1"/>
      <c r="D246" s="1"/>
      <c r="E246" s="3"/>
      <c r="F246" s="3"/>
      <c r="G246" s="3"/>
    </row>
    <row r="247" spans="3:7" x14ac:dyDescent="0.35">
      <c r="C247" s="1"/>
      <c r="D247" s="1"/>
      <c r="E247" s="3"/>
      <c r="F247" s="3"/>
      <c r="G247" s="3"/>
    </row>
    <row r="248" spans="3:7" x14ac:dyDescent="0.35">
      <c r="C248" s="1"/>
      <c r="D248" s="1"/>
      <c r="E248" s="3"/>
      <c r="F248" s="3"/>
      <c r="G248" s="3"/>
    </row>
    <row r="249" spans="3:7" x14ac:dyDescent="0.35">
      <c r="C249" s="1"/>
      <c r="D249" s="1"/>
      <c r="E249" s="3"/>
      <c r="F249" s="3"/>
      <c r="G249" s="3"/>
    </row>
    <row r="250" spans="3:7" x14ac:dyDescent="0.35">
      <c r="C250" s="1"/>
      <c r="D250" s="1"/>
      <c r="E250" s="3"/>
      <c r="F250" s="3"/>
      <c r="G250" s="3"/>
    </row>
    <row r="251" spans="3:7" x14ac:dyDescent="0.35">
      <c r="C251" s="1"/>
      <c r="D251" s="1"/>
      <c r="E251" s="3"/>
      <c r="F251" s="3"/>
      <c r="G251" s="3"/>
    </row>
    <row r="252" spans="3:7" x14ac:dyDescent="0.35">
      <c r="C252" s="1"/>
      <c r="D252" s="1"/>
      <c r="E252" s="3"/>
      <c r="F252" s="3"/>
      <c r="G252" s="3"/>
    </row>
    <row r="253" spans="3:7" x14ac:dyDescent="0.35">
      <c r="C253" s="1"/>
      <c r="D253" s="1"/>
      <c r="E253" s="3"/>
      <c r="F253" s="3"/>
      <c r="G253" s="3"/>
    </row>
    <row r="254" spans="3:7" x14ac:dyDescent="0.35">
      <c r="C254" s="1"/>
      <c r="D254" s="1"/>
      <c r="E254" s="3"/>
      <c r="F254" s="3"/>
      <c r="G254" s="3"/>
    </row>
    <row r="255" spans="3:7" x14ac:dyDescent="0.35">
      <c r="C255" s="1"/>
      <c r="D255" s="1"/>
      <c r="E255" s="3"/>
      <c r="F255" s="3"/>
      <c r="G255" s="3"/>
    </row>
    <row r="256" spans="3:7" x14ac:dyDescent="0.35">
      <c r="C256" s="1"/>
      <c r="D256" s="1"/>
      <c r="E256" s="3"/>
      <c r="F256" s="3"/>
      <c r="G256" s="3"/>
    </row>
    <row r="257" spans="3:7" x14ac:dyDescent="0.35">
      <c r="C257" s="1"/>
      <c r="D257" s="1"/>
      <c r="E257" s="3"/>
      <c r="F257" s="3"/>
      <c r="G257" s="3"/>
    </row>
    <row r="258" spans="3:7" x14ac:dyDescent="0.35">
      <c r="C258" s="1"/>
      <c r="D258" s="1"/>
      <c r="E258" s="3"/>
      <c r="F258" s="3"/>
      <c r="G258" s="3"/>
    </row>
    <row r="259" spans="3:7" x14ac:dyDescent="0.35">
      <c r="C259" s="1"/>
      <c r="D259" s="1"/>
      <c r="E259" s="3"/>
      <c r="F259" s="3"/>
      <c r="G259" s="3"/>
    </row>
    <row r="260" spans="3:7" x14ac:dyDescent="0.35">
      <c r="C260" s="1"/>
      <c r="D260" s="1"/>
      <c r="E260" s="3"/>
      <c r="F260" s="3"/>
      <c r="G260" s="3"/>
    </row>
    <row r="261" spans="3:7" x14ac:dyDescent="0.35">
      <c r="C261" s="1"/>
      <c r="D261" s="1"/>
      <c r="E261" s="3"/>
      <c r="F261" s="3"/>
      <c r="G261" s="3"/>
    </row>
    <row r="262" spans="3:7" x14ac:dyDescent="0.35">
      <c r="C262" s="1"/>
      <c r="D262" s="1"/>
      <c r="E262" s="3"/>
      <c r="F262" s="3"/>
      <c r="G262" s="3"/>
    </row>
    <row r="263" spans="3:7" x14ac:dyDescent="0.35">
      <c r="C263" s="1"/>
      <c r="D263" s="1"/>
      <c r="E263" s="3"/>
      <c r="F263" s="3"/>
      <c r="G263" s="3"/>
    </row>
    <row r="264" spans="3:7" x14ac:dyDescent="0.35">
      <c r="C264" s="1"/>
      <c r="D264" s="1"/>
      <c r="E264" s="3"/>
      <c r="F264" s="3"/>
      <c r="G264" s="3"/>
    </row>
    <row r="265" spans="3:7" x14ac:dyDescent="0.35">
      <c r="C265" s="1"/>
      <c r="D265" s="1"/>
      <c r="E265" s="3"/>
      <c r="F265" s="3"/>
      <c r="G265" s="3"/>
    </row>
    <row r="266" spans="3:7" x14ac:dyDescent="0.35">
      <c r="C266" s="1"/>
      <c r="D266" s="1"/>
      <c r="E266" s="3"/>
      <c r="F266" s="3"/>
      <c r="G266" s="3"/>
    </row>
    <row r="267" spans="3:7" x14ac:dyDescent="0.35">
      <c r="C267" s="1"/>
      <c r="D267" s="1"/>
      <c r="E267" s="3"/>
      <c r="F267" s="3"/>
      <c r="G267" s="3"/>
    </row>
    <row r="268" spans="3:7" x14ac:dyDescent="0.35">
      <c r="C268" s="1"/>
      <c r="D268" s="1"/>
      <c r="E268" s="3"/>
      <c r="F268" s="3"/>
      <c r="G268" s="3"/>
    </row>
    <row r="269" spans="3:7" x14ac:dyDescent="0.35">
      <c r="C269" s="1"/>
      <c r="D269" s="1"/>
      <c r="E269" s="3"/>
      <c r="F269" s="3"/>
      <c r="G269" s="3"/>
    </row>
    <row r="270" spans="3:7" x14ac:dyDescent="0.35">
      <c r="C270" s="1"/>
      <c r="D270" s="1"/>
      <c r="E270" s="3"/>
      <c r="F270" s="3"/>
      <c r="G270" s="3"/>
    </row>
    <row r="271" spans="3:7" x14ac:dyDescent="0.35">
      <c r="C271" s="1"/>
      <c r="D271" s="1"/>
      <c r="E271" s="3"/>
      <c r="F271" s="3"/>
      <c r="G271" s="3"/>
    </row>
    <row r="272" spans="3:7" x14ac:dyDescent="0.35">
      <c r="C272" s="1"/>
      <c r="D272" s="1"/>
      <c r="E272" s="3"/>
      <c r="F272" s="3"/>
      <c r="G272" s="3"/>
    </row>
    <row r="273" spans="3:7" x14ac:dyDescent="0.35">
      <c r="C273" s="1"/>
      <c r="D273" s="1"/>
      <c r="E273" s="3"/>
      <c r="F273" s="3"/>
      <c r="G273" s="3"/>
    </row>
    <row r="274" spans="3:7" x14ac:dyDescent="0.35">
      <c r="C274" s="1"/>
      <c r="D274" s="1"/>
      <c r="E274" s="3"/>
      <c r="F274" s="3"/>
      <c r="G274" s="3"/>
    </row>
    <row r="275" spans="3:7" x14ac:dyDescent="0.35">
      <c r="C275" s="1"/>
      <c r="D275" s="1"/>
      <c r="E275" s="3"/>
      <c r="F275" s="3"/>
      <c r="G275" s="3"/>
    </row>
    <row r="276" spans="3:7" x14ac:dyDescent="0.35">
      <c r="C276" s="1"/>
      <c r="D276" s="1"/>
      <c r="E276" s="3"/>
      <c r="F276" s="3"/>
      <c r="G276" s="3"/>
    </row>
    <row r="277" spans="3:7" x14ac:dyDescent="0.35">
      <c r="C277" s="1"/>
      <c r="D277" s="1"/>
      <c r="E277" s="3"/>
      <c r="F277" s="3"/>
      <c r="G277" s="3"/>
    </row>
    <row r="278" spans="3:7" x14ac:dyDescent="0.35">
      <c r="C278" s="1"/>
      <c r="D278" s="1"/>
      <c r="E278" s="3"/>
      <c r="F278" s="3"/>
      <c r="G278" s="3"/>
    </row>
    <row r="279" spans="3:7" x14ac:dyDescent="0.35">
      <c r="C279" s="1"/>
      <c r="D279" s="1"/>
      <c r="E279" s="3"/>
      <c r="F279" s="3"/>
      <c r="G279" s="3"/>
    </row>
    <row r="280" spans="3:7" x14ac:dyDescent="0.35">
      <c r="C280" s="1"/>
      <c r="D280" s="1"/>
      <c r="E280" s="3"/>
      <c r="F280" s="3"/>
      <c r="G280" s="3"/>
    </row>
    <row r="281" spans="3:7" x14ac:dyDescent="0.35">
      <c r="C281" s="1"/>
      <c r="D281" s="1"/>
      <c r="E281" s="3"/>
      <c r="F281" s="3"/>
      <c r="G281" s="3"/>
    </row>
    <row r="282" spans="3:7" x14ac:dyDescent="0.35">
      <c r="C282" s="1"/>
      <c r="D282" s="1"/>
      <c r="E282" s="3"/>
      <c r="F282" s="3"/>
      <c r="G282" s="3"/>
    </row>
    <row r="283" spans="3:7" x14ac:dyDescent="0.35">
      <c r="C283" s="1"/>
      <c r="D283" s="1"/>
      <c r="E283" s="3"/>
      <c r="F283" s="3"/>
      <c r="G283" s="3"/>
    </row>
    <row r="284" spans="3:7" x14ac:dyDescent="0.35">
      <c r="C284" s="1"/>
      <c r="D284" s="1"/>
      <c r="E284" s="3"/>
      <c r="F284" s="3"/>
      <c r="G284" s="3"/>
    </row>
    <row r="285" spans="3:7" x14ac:dyDescent="0.35">
      <c r="C285" s="1"/>
      <c r="D285" s="1"/>
      <c r="E285" s="3"/>
      <c r="F285" s="3"/>
      <c r="G285" s="3"/>
    </row>
    <row r="286" spans="3:7" x14ac:dyDescent="0.35">
      <c r="C286" s="1"/>
      <c r="D286" s="1"/>
      <c r="E286" s="3"/>
      <c r="F286" s="3"/>
      <c r="G286" s="3"/>
    </row>
    <row r="287" spans="3:7" x14ac:dyDescent="0.35">
      <c r="C287" s="1"/>
      <c r="D287" s="1"/>
      <c r="E287" s="3"/>
      <c r="F287" s="3"/>
      <c r="G287" s="3"/>
    </row>
    <row r="288" spans="3:7" x14ac:dyDescent="0.35">
      <c r="C288" s="1"/>
      <c r="D288" s="1"/>
      <c r="E288" s="3"/>
      <c r="F288" s="3"/>
      <c r="G288" s="3"/>
    </row>
    <row r="289" spans="3:7" x14ac:dyDescent="0.35">
      <c r="C289" s="1"/>
      <c r="D289" s="1"/>
      <c r="E289" s="3"/>
      <c r="F289" s="3"/>
      <c r="G289" s="3"/>
    </row>
    <row r="290" spans="3:7" x14ac:dyDescent="0.35">
      <c r="C290" s="1"/>
      <c r="D290" s="1"/>
      <c r="E290" s="3"/>
      <c r="F290" s="3"/>
      <c r="G290" s="3"/>
    </row>
    <row r="291" spans="3:7" x14ac:dyDescent="0.35">
      <c r="C291" s="1"/>
      <c r="D291" s="1"/>
      <c r="E291" s="3"/>
      <c r="F291" s="3"/>
      <c r="G291" s="3"/>
    </row>
    <row r="292" spans="3:7" x14ac:dyDescent="0.35">
      <c r="C292" s="1"/>
      <c r="D292" s="1"/>
      <c r="E292" s="3"/>
      <c r="F292" s="3"/>
      <c r="G292" s="3"/>
    </row>
    <row r="293" spans="3:7" x14ac:dyDescent="0.35">
      <c r="C293" s="1"/>
      <c r="D293" s="1"/>
      <c r="E293" s="3"/>
      <c r="F293" s="3"/>
      <c r="G293" s="3"/>
    </row>
    <row r="294" spans="3:7" x14ac:dyDescent="0.35">
      <c r="C294" s="1"/>
      <c r="D294" s="1"/>
      <c r="E294" s="3"/>
      <c r="F294" s="3"/>
      <c r="G294" s="3"/>
    </row>
    <row r="295" spans="3:7" x14ac:dyDescent="0.35">
      <c r="C295" s="1"/>
      <c r="D295" s="1"/>
      <c r="E295" s="3"/>
      <c r="F295" s="3"/>
      <c r="G295" s="3"/>
    </row>
    <row r="296" spans="3:7" x14ac:dyDescent="0.35">
      <c r="C296" s="1"/>
      <c r="D296" s="1"/>
      <c r="E296" s="3"/>
      <c r="F296" s="3"/>
      <c r="G296" s="3"/>
    </row>
    <row r="297" spans="3:7" x14ac:dyDescent="0.35">
      <c r="C297" s="1"/>
      <c r="D297" s="1"/>
      <c r="E297" s="3"/>
      <c r="F297" s="3"/>
      <c r="G297" s="3"/>
    </row>
    <row r="298" spans="3:7" x14ac:dyDescent="0.35">
      <c r="C298" s="1"/>
      <c r="D298" s="1"/>
      <c r="E298" s="3"/>
      <c r="F298" s="3"/>
      <c r="G298" s="3"/>
    </row>
    <row r="299" spans="3:7" x14ac:dyDescent="0.35">
      <c r="C299" s="1"/>
      <c r="D299" s="1"/>
      <c r="E299" s="3"/>
      <c r="F299" s="3"/>
      <c r="G299" s="3"/>
    </row>
    <row r="300" spans="3:7" x14ac:dyDescent="0.35">
      <c r="C300" s="1"/>
      <c r="D300" s="1"/>
      <c r="E300" s="3"/>
      <c r="F300" s="3"/>
      <c r="G300" s="3"/>
    </row>
    <row r="301" spans="3:7" x14ac:dyDescent="0.35">
      <c r="C301" s="1"/>
      <c r="D301" s="1"/>
      <c r="E301" s="3"/>
      <c r="F301" s="3"/>
      <c r="G301" s="3"/>
    </row>
    <row r="302" spans="3:7" x14ac:dyDescent="0.35">
      <c r="C302" s="1"/>
      <c r="D302" s="1"/>
      <c r="E302" s="3"/>
      <c r="F302" s="3"/>
      <c r="G302" s="3"/>
    </row>
    <row r="303" spans="3:7" x14ac:dyDescent="0.35">
      <c r="C303" s="1"/>
      <c r="D303" s="1"/>
      <c r="E303" s="3"/>
      <c r="F303" s="3"/>
      <c r="G303" s="3"/>
    </row>
    <row r="304" spans="3:7" x14ac:dyDescent="0.35">
      <c r="C304" s="1"/>
      <c r="D304" s="1"/>
      <c r="E304" s="3"/>
      <c r="F304" s="3"/>
      <c r="G304" s="3"/>
    </row>
    <row r="305" spans="3:7" x14ac:dyDescent="0.35">
      <c r="C305" s="1"/>
      <c r="D305" s="1"/>
      <c r="E305" s="3"/>
      <c r="F305" s="3"/>
      <c r="G305" s="3"/>
    </row>
    <row r="306" spans="3:7" x14ac:dyDescent="0.35">
      <c r="C306" s="1"/>
      <c r="D306" s="1"/>
      <c r="E306" s="3"/>
      <c r="F306" s="3"/>
      <c r="G306" s="3"/>
    </row>
    <row r="307" spans="3:7" x14ac:dyDescent="0.35">
      <c r="C307" s="1"/>
      <c r="D307" s="1"/>
      <c r="E307" s="3"/>
      <c r="F307" s="3"/>
      <c r="G307" s="3"/>
    </row>
    <row r="308" spans="3:7" x14ac:dyDescent="0.35">
      <c r="C308" s="1"/>
      <c r="D308" s="1"/>
      <c r="E308" s="3"/>
      <c r="F308" s="3"/>
      <c r="G308" s="3"/>
    </row>
    <row r="309" spans="3:7" x14ac:dyDescent="0.35">
      <c r="C309" s="1"/>
      <c r="D309" s="1"/>
      <c r="E309" s="3"/>
      <c r="F309" s="3"/>
      <c r="G309" s="3"/>
    </row>
    <row r="310" spans="3:7" x14ac:dyDescent="0.35">
      <c r="C310" s="1"/>
      <c r="D310" s="1"/>
      <c r="E310" s="3"/>
      <c r="F310" s="3"/>
      <c r="G310" s="3"/>
    </row>
    <row r="311" spans="3:7" x14ac:dyDescent="0.35">
      <c r="C311" s="1"/>
      <c r="D311" s="1"/>
      <c r="E311" s="3"/>
      <c r="F311" s="3"/>
      <c r="G311" s="3"/>
    </row>
    <row r="312" spans="3:7" x14ac:dyDescent="0.35">
      <c r="C312" s="1"/>
      <c r="D312" s="1"/>
      <c r="E312" s="3"/>
      <c r="F312" s="3"/>
      <c r="G312" s="3"/>
    </row>
    <row r="313" spans="3:7" x14ac:dyDescent="0.35">
      <c r="C313" s="1"/>
      <c r="D313" s="1"/>
      <c r="E313" s="3"/>
      <c r="F313" s="3"/>
      <c r="G313" s="3"/>
    </row>
    <row r="314" spans="3:7" x14ac:dyDescent="0.35">
      <c r="C314" s="1"/>
      <c r="D314" s="1"/>
      <c r="E314" s="3"/>
      <c r="F314" s="3"/>
      <c r="G314" s="3"/>
    </row>
    <row r="315" spans="3:7" x14ac:dyDescent="0.35">
      <c r="C315" s="1"/>
      <c r="D315" s="1"/>
      <c r="E315" s="3"/>
      <c r="F315" s="3"/>
      <c r="G315" s="3"/>
    </row>
    <row r="316" spans="3:7" x14ac:dyDescent="0.35">
      <c r="C316" s="1"/>
      <c r="D316" s="1"/>
      <c r="E316" s="3"/>
      <c r="F316" s="3"/>
      <c r="G316" s="3"/>
    </row>
    <row r="317" spans="3:7" x14ac:dyDescent="0.35">
      <c r="C317" s="1"/>
      <c r="D317" s="1"/>
      <c r="E317" s="3"/>
      <c r="F317" s="3"/>
      <c r="G317" s="3"/>
    </row>
    <row r="318" spans="3:7" x14ac:dyDescent="0.35">
      <c r="C318" s="1"/>
      <c r="D318" s="1"/>
      <c r="E318" s="3"/>
      <c r="F318" s="3"/>
      <c r="G318" s="3"/>
    </row>
    <row r="319" spans="3:7" x14ac:dyDescent="0.35">
      <c r="C319" s="1"/>
      <c r="D319" s="1"/>
      <c r="E319" s="3"/>
      <c r="F319" s="3"/>
      <c r="G319" s="3"/>
    </row>
    <row r="320" spans="3:7" x14ac:dyDescent="0.35">
      <c r="C320" s="1"/>
      <c r="D320" s="1"/>
      <c r="E320" s="3"/>
      <c r="F320" s="3"/>
      <c r="G320" s="3"/>
    </row>
    <row r="321" spans="3:7" x14ac:dyDescent="0.35">
      <c r="C321" s="1"/>
      <c r="D321" s="1"/>
      <c r="E321" s="3"/>
      <c r="F321" s="3"/>
      <c r="G321" s="3"/>
    </row>
    <row r="322" spans="3:7" x14ac:dyDescent="0.35">
      <c r="C322" s="1"/>
      <c r="D322" s="1"/>
      <c r="E322" s="3"/>
      <c r="F322" s="3"/>
      <c r="G322" s="3"/>
    </row>
    <row r="323" spans="3:7" x14ac:dyDescent="0.35">
      <c r="C323" s="1"/>
      <c r="D323" s="1"/>
      <c r="E323" s="3"/>
      <c r="F323" s="3"/>
      <c r="G323" s="3"/>
    </row>
    <row r="324" spans="3:7" x14ac:dyDescent="0.35">
      <c r="C324" s="1"/>
      <c r="D324" s="1"/>
      <c r="E324" s="3"/>
      <c r="F324" s="3"/>
      <c r="G324" s="3"/>
    </row>
    <row r="325" spans="3:7" x14ac:dyDescent="0.35">
      <c r="C325" s="1"/>
      <c r="D325" s="1"/>
      <c r="E325" s="3"/>
      <c r="F325" s="3"/>
      <c r="G325" s="3"/>
    </row>
    <row r="326" spans="3:7" x14ac:dyDescent="0.35">
      <c r="C326" s="1"/>
      <c r="D326" s="1"/>
      <c r="E326" s="3"/>
      <c r="F326" s="3"/>
      <c r="G326" s="3"/>
    </row>
    <row r="327" spans="3:7" x14ac:dyDescent="0.35">
      <c r="C327" s="1"/>
      <c r="D327" s="1"/>
      <c r="E327" s="3"/>
      <c r="F327" s="3"/>
      <c r="G327" s="3"/>
    </row>
    <row r="328" spans="3:7" x14ac:dyDescent="0.35">
      <c r="C328" s="1"/>
      <c r="D328" s="1"/>
      <c r="E328" s="3"/>
      <c r="F328" s="3"/>
      <c r="G328" s="3"/>
    </row>
    <row r="329" spans="3:7" x14ac:dyDescent="0.35">
      <c r="C329" s="1"/>
      <c r="D329" s="1"/>
      <c r="E329" s="3"/>
      <c r="F329" s="3"/>
      <c r="G329" s="3"/>
    </row>
    <row r="330" spans="3:7" x14ac:dyDescent="0.35">
      <c r="C330" s="1"/>
      <c r="D330" s="1"/>
      <c r="E330" s="3"/>
      <c r="F330" s="3"/>
      <c r="G330" s="3"/>
    </row>
    <row r="331" spans="3:7" x14ac:dyDescent="0.35">
      <c r="C331" s="1"/>
      <c r="D331" s="1"/>
      <c r="E331" s="3"/>
      <c r="F331" s="3"/>
      <c r="G331" s="3"/>
    </row>
    <row r="332" spans="3:7" x14ac:dyDescent="0.35">
      <c r="C332" s="1"/>
      <c r="D332" s="1"/>
      <c r="E332" s="3"/>
      <c r="F332" s="3"/>
      <c r="G332" s="3"/>
    </row>
    <row r="333" spans="3:7" x14ac:dyDescent="0.35">
      <c r="C333" s="1"/>
      <c r="D333" s="1"/>
      <c r="E333" s="3"/>
      <c r="F333" s="3"/>
      <c r="G333" s="3"/>
    </row>
    <row r="334" spans="3:7" x14ac:dyDescent="0.35">
      <c r="C334" s="1"/>
      <c r="D334" s="1"/>
      <c r="E334" s="3"/>
      <c r="F334" s="3"/>
      <c r="G334" s="3"/>
    </row>
    <row r="335" spans="3:7" x14ac:dyDescent="0.35">
      <c r="C335" s="1"/>
      <c r="D335" s="1"/>
      <c r="E335" s="3"/>
      <c r="F335" s="3"/>
      <c r="G335" s="3"/>
    </row>
    <row r="336" spans="3:7" x14ac:dyDescent="0.35">
      <c r="C336" s="1"/>
      <c r="D336" s="1"/>
      <c r="E336" s="3"/>
      <c r="F336" s="3"/>
      <c r="G336" s="3"/>
    </row>
    <row r="337" spans="3:7" x14ac:dyDescent="0.35">
      <c r="C337" s="1"/>
      <c r="D337" s="1"/>
      <c r="E337" s="3"/>
      <c r="F337" s="3"/>
      <c r="G337" s="3"/>
    </row>
    <row r="338" spans="3:7" x14ac:dyDescent="0.35">
      <c r="C338" s="1"/>
      <c r="D338" s="1"/>
      <c r="E338" s="3"/>
      <c r="F338" s="3"/>
      <c r="G338" s="3"/>
    </row>
    <row r="339" spans="3:7" x14ac:dyDescent="0.35">
      <c r="C339" s="1"/>
      <c r="D339" s="1"/>
      <c r="E339" s="3"/>
      <c r="F339" s="3"/>
      <c r="G339" s="3"/>
    </row>
    <row r="340" spans="3:7" x14ac:dyDescent="0.35">
      <c r="C340" s="1"/>
      <c r="D340" s="1"/>
      <c r="E340" s="3"/>
      <c r="F340" s="3"/>
      <c r="G340" s="3"/>
    </row>
    <row r="341" spans="3:7" x14ac:dyDescent="0.35">
      <c r="C341" s="1"/>
      <c r="D341" s="1"/>
      <c r="E341" s="3"/>
      <c r="F341" s="3"/>
      <c r="G341" s="3"/>
    </row>
    <row r="342" spans="3:7" x14ac:dyDescent="0.35">
      <c r="C342" s="1"/>
      <c r="D342" s="1"/>
      <c r="E342" s="3"/>
      <c r="F342" s="3"/>
      <c r="G342" s="3"/>
    </row>
    <row r="343" spans="3:7" x14ac:dyDescent="0.35">
      <c r="C343" s="1"/>
      <c r="D343" s="1"/>
      <c r="E343" s="3"/>
      <c r="F343" s="3"/>
      <c r="G343" s="3"/>
    </row>
    <row r="344" spans="3:7" x14ac:dyDescent="0.35">
      <c r="C344" s="1"/>
      <c r="D344" s="1"/>
      <c r="E344" s="3"/>
      <c r="F344" s="3"/>
      <c r="G344" s="3"/>
    </row>
    <row r="345" spans="3:7" x14ac:dyDescent="0.35">
      <c r="C345" s="1"/>
      <c r="D345" s="1"/>
      <c r="E345" s="3"/>
      <c r="F345" s="3"/>
      <c r="G345" s="3"/>
    </row>
    <row r="346" spans="3:7" x14ac:dyDescent="0.35">
      <c r="C346" s="1"/>
      <c r="D346" s="1"/>
      <c r="E346" s="3"/>
      <c r="F346" s="3"/>
      <c r="G346" s="3"/>
    </row>
    <row r="347" spans="3:7" x14ac:dyDescent="0.35">
      <c r="C347" s="1"/>
      <c r="D347" s="1"/>
      <c r="E347" s="3"/>
      <c r="F347" s="3"/>
      <c r="G347" s="3"/>
    </row>
    <row r="348" spans="3:7" x14ac:dyDescent="0.35">
      <c r="C348" s="1"/>
      <c r="D348" s="1"/>
      <c r="E348" s="3"/>
      <c r="F348" s="3"/>
      <c r="G348" s="3"/>
    </row>
    <row r="349" spans="3:7" x14ac:dyDescent="0.35">
      <c r="C349" s="1"/>
      <c r="D349" s="1"/>
      <c r="E349" s="3"/>
      <c r="F349" s="3"/>
      <c r="G349" s="3"/>
    </row>
    <row r="350" spans="3:7" x14ac:dyDescent="0.35">
      <c r="C350" s="1"/>
      <c r="D350" s="1"/>
      <c r="E350" s="3"/>
      <c r="F350" s="3"/>
      <c r="G350" s="3"/>
    </row>
    <row r="351" spans="3:7" x14ac:dyDescent="0.35">
      <c r="C351" s="1"/>
      <c r="D351" s="1"/>
      <c r="E351" s="3"/>
      <c r="F351" s="3"/>
      <c r="G351" s="3"/>
    </row>
    <row r="352" spans="3:7" x14ac:dyDescent="0.35">
      <c r="C352" s="1"/>
      <c r="D352" s="1"/>
      <c r="E352" s="3"/>
      <c r="F352" s="3"/>
      <c r="G352" s="3"/>
    </row>
    <row r="353" spans="3:7" x14ac:dyDescent="0.35">
      <c r="C353" s="1"/>
      <c r="D353" s="1"/>
      <c r="E353" s="3"/>
      <c r="F353" s="3"/>
      <c r="G353" s="3"/>
    </row>
    <row r="354" spans="3:7" x14ac:dyDescent="0.35">
      <c r="C354" s="1"/>
      <c r="D354" s="1"/>
      <c r="E354" s="3"/>
      <c r="F354" s="3"/>
      <c r="G354" s="3"/>
    </row>
    <row r="355" spans="3:7" x14ac:dyDescent="0.35">
      <c r="C355" s="1"/>
      <c r="D355" s="1"/>
      <c r="E355" s="3"/>
      <c r="F355" s="3"/>
      <c r="G355" s="3"/>
    </row>
    <row r="356" spans="3:7" x14ac:dyDescent="0.35">
      <c r="C356" s="1"/>
      <c r="D356" s="1"/>
      <c r="E356" s="3"/>
      <c r="F356" s="3"/>
      <c r="G356" s="3"/>
    </row>
    <row r="357" spans="3:7" x14ac:dyDescent="0.35">
      <c r="C357" s="1"/>
      <c r="D357" s="1"/>
      <c r="E357" s="3"/>
      <c r="F357" s="3"/>
      <c r="G357" s="3"/>
    </row>
    <row r="358" spans="3:7" x14ac:dyDescent="0.35">
      <c r="C358" s="1"/>
      <c r="D358" s="1"/>
      <c r="E358" s="3"/>
      <c r="F358" s="3"/>
      <c r="G358" s="3"/>
    </row>
    <row r="359" spans="3:7" x14ac:dyDescent="0.35">
      <c r="C359" s="1"/>
      <c r="D359" s="1"/>
      <c r="E359" s="3"/>
      <c r="F359" s="3"/>
      <c r="G359" s="3"/>
    </row>
    <row r="360" spans="3:7" x14ac:dyDescent="0.35">
      <c r="C360" s="1"/>
      <c r="D360" s="1"/>
      <c r="E360" s="3"/>
      <c r="F360" s="3"/>
      <c r="G360" s="3"/>
    </row>
    <row r="361" spans="3:7" x14ac:dyDescent="0.35">
      <c r="C361" s="1"/>
      <c r="D361" s="1"/>
      <c r="E361" s="3"/>
      <c r="F361" s="3"/>
      <c r="G361" s="3"/>
    </row>
    <row r="362" spans="3:7" x14ac:dyDescent="0.35">
      <c r="C362" s="1"/>
      <c r="D362" s="1"/>
      <c r="E362" s="3"/>
      <c r="F362" s="3"/>
      <c r="G362" s="3"/>
    </row>
    <row r="363" spans="3:7" x14ac:dyDescent="0.35">
      <c r="C363" s="1"/>
      <c r="D363" s="1"/>
      <c r="E363" s="3"/>
      <c r="F363" s="3"/>
      <c r="G363" s="3"/>
    </row>
    <row r="364" spans="3:7" x14ac:dyDescent="0.35">
      <c r="C364" s="1"/>
      <c r="D364" s="1"/>
      <c r="E364" s="3"/>
      <c r="F364" s="3"/>
      <c r="G364" s="3"/>
    </row>
    <row r="365" spans="3:7" x14ac:dyDescent="0.35">
      <c r="C365" s="1"/>
      <c r="D365" s="1"/>
      <c r="E365" s="3"/>
      <c r="F365" s="3"/>
      <c r="G365" s="3"/>
    </row>
    <row r="366" spans="3:7" x14ac:dyDescent="0.35">
      <c r="C366" s="1"/>
      <c r="D366" s="1"/>
      <c r="E366" s="3"/>
      <c r="F366" s="3"/>
      <c r="G366" s="3"/>
    </row>
    <row r="367" spans="3:7" x14ac:dyDescent="0.35">
      <c r="C367" s="1"/>
      <c r="D367" s="1"/>
      <c r="E367" s="3"/>
      <c r="F367" s="3"/>
      <c r="G367" s="3"/>
    </row>
    <row r="368" spans="3:7" x14ac:dyDescent="0.35">
      <c r="C368" s="1"/>
      <c r="D368" s="1"/>
      <c r="E368" s="3"/>
      <c r="F368" s="3"/>
      <c r="G368" s="3"/>
    </row>
    <row r="369" spans="3:7" x14ac:dyDescent="0.35">
      <c r="C369" s="1"/>
      <c r="D369" s="1"/>
      <c r="E369" s="3"/>
      <c r="F369" s="3"/>
      <c r="G369" s="3"/>
    </row>
    <row r="370" spans="3:7" x14ac:dyDescent="0.35">
      <c r="C370" s="1"/>
      <c r="D370" s="1"/>
      <c r="E370" s="3"/>
      <c r="F370" s="3"/>
      <c r="G370" s="3"/>
    </row>
    <row r="371" spans="3:7" x14ac:dyDescent="0.35">
      <c r="C371" s="1"/>
      <c r="D371" s="1"/>
      <c r="E371" s="3"/>
      <c r="F371" s="3"/>
      <c r="G371" s="3"/>
    </row>
    <row r="372" spans="3:7" x14ac:dyDescent="0.35">
      <c r="C372" s="1"/>
      <c r="D372" s="1"/>
      <c r="E372" s="3"/>
      <c r="F372" s="3"/>
      <c r="G372" s="3"/>
    </row>
    <row r="373" spans="3:7" x14ac:dyDescent="0.35">
      <c r="C373" s="1"/>
      <c r="D373" s="1"/>
      <c r="E373" s="3"/>
      <c r="F373" s="3"/>
      <c r="G373" s="3"/>
    </row>
    <row r="374" spans="3:7" x14ac:dyDescent="0.35">
      <c r="C374" s="1"/>
      <c r="D374" s="1"/>
      <c r="E374" s="3"/>
      <c r="F374" s="3"/>
      <c r="G374" s="3"/>
    </row>
    <row r="375" spans="3:7" x14ac:dyDescent="0.35">
      <c r="C375" s="1"/>
      <c r="D375" s="1"/>
      <c r="E375" s="3"/>
      <c r="F375" s="3"/>
      <c r="G375" s="3"/>
    </row>
    <row r="376" spans="3:7" x14ac:dyDescent="0.35">
      <c r="C376" s="1"/>
      <c r="D376" s="1"/>
      <c r="E376" s="3"/>
      <c r="F376" s="3"/>
      <c r="G376" s="3"/>
    </row>
    <row r="377" spans="3:7" x14ac:dyDescent="0.35">
      <c r="C377" s="1"/>
      <c r="D377" s="1"/>
      <c r="E377" s="3"/>
      <c r="F377" s="3"/>
      <c r="G377" s="3"/>
    </row>
    <row r="378" spans="3:7" x14ac:dyDescent="0.35">
      <c r="C378" s="1"/>
      <c r="D378" s="1"/>
      <c r="E378" s="3"/>
      <c r="F378" s="3"/>
      <c r="G378" s="3"/>
    </row>
    <row r="379" spans="3:7" x14ac:dyDescent="0.35">
      <c r="C379" s="1"/>
      <c r="D379" s="1"/>
      <c r="E379" s="3"/>
      <c r="F379" s="3"/>
      <c r="G379" s="3"/>
    </row>
    <row r="380" spans="3:7" x14ac:dyDescent="0.35">
      <c r="C380" s="1"/>
      <c r="D380" s="1"/>
      <c r="E380" s="3"/>
      <c r="F380" s="3"/>
      <c r="G380" s="3"/>
    </row>
    <row r="381" spans="3:7" x14ac:dyDescent="0.35">
      <c r="C381" s="1"/>
      <c r="D381" s="1"/>
      <c r="E381" s="3"/>
      <c r="F381" s="3"/>
      <c r="G381" s="3"/>
    </row>
    <row r="382" spans="3:7" x14ac:dyDescent="0.35">
      <c r="C382" s="1"/>
      <c r="D382" s="1"/>
      <c r="E382" s="3"/>
      <c r="F382" s="3"/>
      <c r="G382" s="3"/>
    </row>
    <row r="383" spans="3:7" x14ac:dyDescent="0.35">
      <c r="C383" s="1"/>
      <c r="D383" s="1"/>
      <c r="E383" s="3"/>
      <c r="F383" s="3"/>
      <c r="G383" s="3"/>
    </row>
    <row r="384" spans="3:7" x14ac:dyDescent="0.35">
      <c r="C384" s="1"/>
      <c r="D384" s="1"/>
      <c r="E384" s="3"/>
      <c r="F384" s="3"/>
      <c r="G384" s="3"/>
    </row>
    <row r="385" spans="3:7" x14ac:dyDescent="0.35">
      <c r="C385" s="1"/>
      <c r="D385" s="1"/>
      <c r="E385" s="3"/>
      <c r="F385" s="3"/>
      <c r="G385" s="3"/>
    </row>
    <row r="386" spans="3:7" x14ac:dyDescent="0.35">
      <c r="C386" s="1"/>
      <c r="D386" s="1"/>
      <c r="E386" s="3"/>
      <c r="F386" s="3"/>
      <c r="G386" s="3"/>
    </row>
    <row r="387" spans="3:7" x14ac:dyDescent="0.35">
      <c r="C387" s="1"/>
      <c r="D387" s="1"/>
      <c r="E387" s="3"/>
      <c r="F387" s="3"/>
      <c r="G387" s="3"/>
    </row>
    <row r="388" spans="3:7" x14ac:dyDescent="0.35">
      <c r="C388" s="1"/>
      <c r="D388" s="1"/>
      <c r="E388" s="3"/>
      <c r="F388" s="3"/>
      <c r="G388" s="3"/>
    </row>
    <row r="389" spans="3:7" x14ac:dyDescent="0.35">
      <c r="C389" s="1"/>
      <c r="D389" s="1"/>
      <c r="E389" s="3"/>
      <c r="F389" s="3"/>
      <c r="G389" s="3"/>
    </row>
    <row r="390" spans="3:7" x14ac:dyDescent="0.35">
      <c r="C390" s="1"/>
      <c r="D390" s="1"/>
      <c r="E390" s="3"/>
      <c r="F390" s="3"/>
      <c r="G390" s="3"/>
    </row>
    <row r="391" spans="3:7" x14ac:dyDescent="0.35">
      <c r="C391" s="1"/>
      <c r="D391" s="1"/>
      <c r="E391" s="3"/>
      <c r="F391" s="3"/>
      <c r="G391" s="3"/>
    </row>
    <row r="392" spans="3:7" x14ac:dyDescent="0.35">
      <c r="C392" s="1"/>
      <c r="D392" s="1"/>
      <c r="E392" s="3"/>
      <c r="F392" s="3"/>
      <c r="G392" s="3"/>
    </row>
    <row r="393" spans="3:7" x14ac:dyDescent="0.35">
      <c r="C393" s="1"/>
      <c r="D393" s="1"/>
      <c r="E393" s="3"/>
      <c r="F393" s="3"/>
      <c r="G393" s="3"/>
    </row>
    <row r="394" spans="3:7" x14ac:dyDescent="0.35">
      <c r="C394" s="1"/>
      <c r="D394" s="1"/>
      <c r="E394" s="3"/>
      <c r="F394" s="3"/>
      <c r="G394" s="3"/>
    </row>
    <row r="395" spans="3:7" x14ac:dyDescent="0.35">
      <c r="C395" s="1"/>
      <c r="D395" s="1"/>
      <c r="E395" s="3"/>
      <c r="F395" s="3"/>
      <c r="G395" s="3"/>
    </row>
    <row r="396" spans="3:7" x14ac:dyDescent="0.35">
      <c r="C396" s="1"/>
      <c r="D396" s="1"/>
      <c r="E396" s="3"/>
      <c r="F396" s="3"/>
      <c r="G396" s="3"/>
    </row>
    <row r="397" spans="3:7" x14ac:dyDescent="0.35">
      <c r="C397" s="1"/>
      <c r="D397" s="1"/>
      <c r="E397" s="3"/>
      <c r="F397" s="3"/>
      <c r="G397" s="3"/>
    </row>
    <row r="398" spans="3:7" x14ac:dyDescent="0.35">
      <c r="C398" s="1"/>
      <c r="D398" s="1"/>
      <c r="E398" s="3"/>
      <c r="F398" s="3"/>
      <c r="G398" s="3"/>
    </row>
    <row r="399" spans="3:7" x14ac:dyDescent="0.35">
      <c r="C399" s="1"/>
      <c r="D399" s="1"/>
      <c r="E399" s="3"/>
      <c r="F399" s="3"/>
      <c r="G399" s="3"/>
    </row>
    <row r="400" spans="3:7" x14ac:dyDescent="0.35">
      <c r="C400" s="1"/>
      <c r="D400" s="1"/>
      <c r="E400" s="3"/>
      <c r="F400" s="3"/>
      <c r="G400" s="3"/>
    </row>
    <row r="401" spans="3:7" x14ac:dyDescent="0.35">
      <c r="C401" s="1"/>
      <c r="D401" s="1"/>
      <c r="E401" s="3"/>
      <c r="F401" s="3"/>
      <c r="G401" s="3"/>
    </row>
    <row r="402" spans="3:7" x14ac:dyDescent="0.35">
      <c r="C402" s="1"/>
      <c r="D402" s="1"/>
      <c r="E402" s="3"/>
      <c r="F402" s="3"/>
      <c r="G402" s="3"/>
    </row>
    <row r="403" spans="3:7" x14ac:dyDescent="0.35">
      <c r="C403" s="1"/>
      <c r="D403" s="1"/>
      <c r="E403" s="2"/>
      <c r="F403" s="2"/>
      <c r="G403" s="2"/>
    </row>
    <row r="404" spans="3:7" x14ac:dyDescent="0.35">
      <c r="C404" s="1"/>
      <c r="D404" s="1"/>
      <c r="E404" s="2"/>
      <c r="F404" s="2"/>
      <c r="G404" s="2"/>
    </row>
    <row r="405" spans="3:7" x14ac:dyDescent="0.35">
      <c r="C405" s="1"/>
      <c r="D405" s="1"/>
      <c r="E405" s="2"/>
      <c r="F405" s="2"/>
      <c r="G405" s="2"/>
    </row>
    <row r="406" spans="3:7" x14ac:dyDescent="0.35">
      <c r="C406" s="1"/>
      <c r="D406" s="1"/>
      <c r="E406" s="2"/>
      <c r="F406" s="2"/>
      <c r="G406" s="2"/>
    </row>
    <row r="407" spans="3:7" x14ac:dyDescent="0.35">
      <c r="C407" s="1"/>
      <c r="D407" s="1"/>
      <c r="E407" s="2"/>
      <c r="F407" s="2"/>
      <c r="G407" s="2"/>
    </row>
    <row r="408" spans="3:7" x14ac:dyDescent="0.35">
      <c r="C408" s="1"/>
      <c r="D408" s="1"/>
      <c r="E408" s="2"/>
      <c r="F408" s="2"/>
      <c r="G408" s="2"/>
    </row>
    <row r="409" spans="3:7" x14ac:dyDescent="0.35">
      <c r="C409" s="1"/>
      <c r="D409" s="1"/>
      <c r="E409" s="2"/>
      <c r="F409" s="2"/>
      <c r="G409" s="2"/>
    </row>
    <row r="410" spans="3:7" x14ac:dyDescent="0.35">
      <c r="C410" s="1"/>
      <c r="D410" s="1"/>
      <c r="E410" s="2"/>
      <c r="F410" s="2"/>
      <c r="G410" s="2"/>
    </row>
    <row r="411" spans="3:7" x14ac:dyDescent="0.35">
      <c r="C411" s="1"/>
      <c r="D411" s="1"/>
      <c r="E411" s="2"/>
      <c r="F411" s="2"/>
      <c r="G411" s="2"/>
    </row>
    <row r="412" spans="3:7" x14ac:dyDescent="0.35">
      <c r="C412" s="1"/>
      <c r="D412" s="1"/>
      <c r="E412" s="2"/>
      <c r="F412" s="2"/>
      <c r="G412" s="2"/>
    </row>
    <row r="413" spans="3:7" x14ac:dyDescent="0.35">
      <c r="C413" s="1"/>
      <c r="D413" s="1"/>
      <c r="E413" s="2"/>
      <c r="F413" s="2"/>
      <c r="G413" s="2"/>
    </row>
    <row r="414" spans="3:7" x14ac:dyDescent="0.35">
      <c r="C414" s="1"/>
      <c r="D414" s="1"/>
      <c r="E414" s="2"/>
      <c r="F414" s="2"/>
      <c r="G414" s="2"/>
    </row>
    <row r="415" spans="3:7" x14ac:dyDescent="0.35">
      <c r="C415" s="1"/>
      <c r="D415" s="1"/>
      <c r="E415" s="2"/>
      <c r="F415" s="2"/>
      <c r="G415" s="2"/>
    </row>
    <row r="416" spans="3:7" x14ac:dyDescent="0.35">
      <c r="C416" s="1"/>
      <c r="D416" s="1"/>
      <c r="E416" s="2"/>
      <c r="F416" s="2"/>
      <c r="G416" s="2"/>
    </row>
    <row r="417" spans="3:7" x14ac:dyDescent="0.35">
      <c r="C417" s="1"/>
      <c r="D417" s="1"/>
      <c r="E417" s="2"/>
      <c r="F417" s="2"/>
      <c r="G417" s="2"/>
    </row>
    <row r="418" spans="3:7" x14ac:dyDescent="0.35">
      <c r="C418" s="1"/>
      <c r="D418" s="1"/>
      <c r="E418" s="2"/>
      <c r="F418" s="2"/>
      <c r="G418" s="2"/>
    </row>
    <row r="419" spans="3:7" x14ac:dyDescent="0.35">
      <c r="C419" s="1"/>
      <c r="D419" s="1"/>
      <c r="E419" s="2"/>
      <c r="F419" s="2"/>
      <c r="G419" s="2"/>
    </row>
    <row r="420" spans="3:7" x14ac:dyDescent="0.35">
      <c r="C420" s="1"/>
      <c r="D420" s="1"/>
      <c r="E420" s="2"/>
      <c r="F420" s="2"/>
      <c r="G420" s="2"/>
    </row>
    <row r="421" spans="3:7" x14ac:dyDescent="0.35">
      <c r="C421" s="1"/>
      <c r="D421" s="1"/>
      <c r="E421" s="2"/>
      <c r="F421" s="2"/>
      <c r="G421" s="2"/>
    </row>
    <row r="422" spans="3:7" x14ac:dyDescent="0.35">
      <c r="C422" s="1"/>
      <c r="D422" s="1"/>
      <c r="E422" s="2"/>
      <c r="F422" s="2"/>
      <c r="G422" s="2"/>
    </row>
    <row r="423" spans="3:7" x14ac:dyDescent="0.35">
      <c r="C423" s="1"/>
      <c r="D423" s="1"/>
      <c r="E423" s="2"/>
      <c r="F423" s="2"/>
      <c r="G423" s="2"/>
    </row>
    <row r="424" spans="3:7" x14ac:dyDescent="0.35">
      <c r="C424" s="1"/>
      <c r="D424" s="1"/>
      <c r="E424" s="2"/>
      <c r="F424" s="2"/>
      <c r="G424" s="2"/>
    </row>
    <row r="425" spans="3:7" x14ac:dyDescent="0.35">
      <c r="C425" s="1"/>
      <c r="D425" s="1"/>
      <c r="E425" s="2"/>
      <c r="F425" s="2"/>
      <c r="G425" s="2"/>
    </row>
    <row r="426" spans="3:7" x14ac:dyDescent="0.35">
      <c r="C426" s="1"/>
      <c r="D426" s="1"/>
      <c r="E426" s="2"/>
      <c r="F426" s="2"/>
      <c r="G426" s="2"/>
    </row>
    <row r="427" spans="3:7" x14ac:dyDescent="0.35">
      <c r="C427" s="1"/>
      <c r="D427" s="1"/>
      <c r="E427" s="2"/>
      <c r="F427" s="2"/>
      <c r="G427" s="2"/>
    </row>
    <row r="428" spans="3:7" x14ac:dyDescent="0.35">
      <c r="C428" s="1"/>
      <c r="D428" s="1"/>
      <c r="E428" s="2"/>
      <c r="F428" s="2"/>
      <c r="G428" s="2"/>
    </row>
    <row r="429" spans="3:7" x14ac:dyDescent="0.35">
      <c r="C429" s="1"/>
      <c r="D429" s="1"/>
      <c r="E429" s="2"/>
      <c r="F429" s="2"/>
      <c r="G429" s="2"/>
    </row>
    <row r="430" spans="3:7" x14ac:dyDescent="0.35">
      <c r="C430" s="1"/>
      <c r="D430" s="1"/>
      <c r="E430" s="2"/>
      <c r="F430" s="2"/>
      <c r="G430" s="2"/>
    </row>
    <row r="431" spans="3:7" x14ac:dyDescent="0.35">
      <c r="C431" s="1"/>
      <c r="D431" s="1"/>
      <c r="E431" s="2"/>
      <c r="F431" s="2"/>
      <c r="G431" s="2"/>
    </row>
    <row r="432" spans="3:7" x14ac:dyDescent="0.35">
      <c r="C432" s="1"/>
      <c r="D432" s="1"/>
      <c r="E432" s="2"/>
      <c r="F432" s="2"/>
      <c r="G432" s="2"/>
    </row>
    <row r="433" spans="3:7" x14ac:dyDescent="0.35">
      <c r="C433" s="1"/>
      <c r="D433" s="1"/>
      <c r="E433" s="2"/>
      <c r="F433" s="2"/>
      <c r="G433" s="2"/>
    </row>
    <row r="434" spans="3:7" x14ac:dyDescent="0.35">
      <c r="C434" s="1"/>
      <c r="D434" s="1"/>
      <c r="E434" s="2"/>
      <c r="F434" s="2"/>
      <c r="G434" s="2"/>
    </row>
    <row r="435" spans="3:7" x14ac:dyDescent="0.35">
      <c r="C435" s="1"/>
      <c r="D435" s="1"/>
      <c r="E435" s="2"/>
      <c r="F435" s="2"/>
      <c r="G435" s="2"/>
    </row>
    <row r="436" spans="3:7" x14ac:dyDescent="0.35">
      <c r="C436" s="1"/>
      <c r="D436" s="1"/>
      <c r="E436" s="2"/>
      <c r="F436" s="2"/>
      <c r="G436" s="2"/>
    </row>
    <row r="437" spans="3:7" x14ac:dyDescent="0.35">
      <c r="C437" s="1"/>
      <c r="D437" s="1"/>
      <c r="E437" s="2"/>
      <c r="F437" s="2"/>
      <c r="G437" s="2"/>
    </row>
    <row r="438" spans="3:7" x14ac:dyDescent="0.35">
      <c r="C438" s="1"/>
      <c r="D438" s="1"/>
      <c r="E438" s="2"/>
      <c r="F438" s="2"/>
      <c r="G438" s="2"/>
    </row>
    <row r="439" spans="3:7" x14ac:dyDescent="0.35">
      <c r="C439" s="1"/>
      <c r="D439" s="1"/>
      <c r="E439" s="2"/>
      <c r="F439" s="2"/>
      <c r="G439" s="2"/>
    </row>
    <row r="440" spans="3:7" x14ac:dyDescent="0.35">
      <c r="C440" s="1"/>
      <c r="D440" s="1"/>
      <c r="E440" s="2"/>
      <c r="F440" s="2"/>
      <c r="G440" s="2"/>
    </row>
    <row r="441" spans="3:7" x14ac:dyDescent="0.35">
      <c r="C441" s="1"/>
      <c r="D441" s="1"/>
      <c r="E441" s="2"/>
      <c r="F441" s="2"/>
      <c r="G441" s="2"/>
    </row>
    <row r="442" spans="3:7" x14ac:dyDescent="0.35">
      <c r="C442" s="1"/>
      <c r="D442" s="1"/>
      <c r="E442" s="2"/>
      <c r="F442" s="2"/>
      <c r="G442" s="2"/>
    </row>
    <row r="443" spans="3:7" x14ac:dyDescent="0.35">
      <c r="C443" s="1"/>
      <c r="D443" s="1"/>
      <c r="E443" s="2"/>
      <c r="F443" s="2"/>
      <c r="G443" s="2"/>
    </row>
    <row r="444" spans="3:7" x14ac:dyDescent="0.35">
      <c r="C444" s="1"/>
      <c r="D444" s="1"/>
      <c r="E444" s="2"/>
      <c r="F444" s="2"/>
      <c r="G444" s="2"/>
    </row>
    <row r="445" spans="3:7" x14ac:dyDescent="0.35">
      <c r="C445" s="1"/>
      <c r="D445" s="1"/>
      <c r="E445" s="2"/>
      <c r="F445" s="2"/>
      <c r="G445" s="2"/>
    </row>
    <row r="446" spans="3:7" x14ac:dyDescent="0.35">
      <c r="C446" s="1"/>
      <c r="D446" s="1"/>
      <c r="E446" s="2"/>
      <c r="F446" s="2"/>
      <c r="G446" s="2"/>
    </row>
    <row r="447" spans="3:7" x14ac:dyDescent="0.35">
      <c r="C447" s="1"/>
      <c r="D447" s="1"/>
      <c r="E447" s="2"/>
      <c r="F447" s="2"/>
      <c r="G447" s="2"/>
    </row>
    <row r="448" spans="3:7" x14ac:dyDescent="0.35">
      <c r="C448" s="1"/>
      <c r="D448" s="1"/>
      <c r="E448" s="2"/>
      <c r="F448" s="2"/>
      <c r="G448" s="2"/>
    </row>
    <row r="449" spans="3:7" x14ac:dyDescent="0.35">
      <c r="C449" s="1"/>
      <c r="D449" s="1"/>
      <c r="E449" s="2"/>
      <c r="F449" s="2"/>
      <c r="G449" s="2"/>
    </row>
    <row r="450" spans="3:7" x14ac:dyDescent="0.35">
      <c r="C450" s="1"/>
      <c r="D450" s="1"/>
      <c r="E450" s="2"/>
      <c r="F450" s="2"/>
      <c r="G450" s="2"/>
    </row>
    <row r="451" spans="3:7" x14ac:dyDescent="0.35">
      <c r="C451" s="1"/>
      <c r="D451" s="1"/>
      <c r="E451" s="2"/>
      <c r="F451" s="2"/>
      <c r="G451" s="2"/>
    </row>
    <row r="452" spans="3:7" x14ac:dyDescent="0.35">
      <c r="C452" s="1"/>
      <c r="D452" s="1"/>
      <c r="E452" s="2"/>
      <c r="F452" s="2"/>
      <c r="G452" s="2"/>
    </row>
    <row r="453" spans="3:7" x14ac:dyDescent="0.35">
      <c r="C453" s="1"/>
      <c r="D453" s="1"/>
      <c r="E453" s="2"/>
      <c r="F453" s="2"/>
      <c r="G453" s="2"/>
    </row>
    <row r="454" spans="3:7" x14ac:dyDescent="0.35">
      <c r="C454" s="1"/>
      <c r="D454" s="1"/>
      <c r="E454" s="2"/>
      <c r="F454" s="2"/>
      <c r="G454" s="2"/>
    </row>
    <row r="455" spans="3:7" x14ac:dyDescent="0.35">
      <c r="C455" s="1"/>
      <c r="D455" s="1"/>
      <c r="E455" s="2"/>
      <c r="F455" s="2"/>
      <c r="G455" s="2"/>
    </row>
    <row r="456" spans="3:7" x14ac:dyDescent="0.35">
      <c r="C456" s="1"/>
      <c r="D456" s="1"/>
      <c r="E456" s="2"/>
      <c r="F456" s="2"/>
      <c r="G456" s="2"/>
    </row>
    <row r="457" spans="3:7" x14ac:dyDescent="0.35">
      <c r="C457" s="1"/>
      <c r="D457" s="1"/>
      <c r="E457" s="2"/>
      <c r="F457" s="2"/>
      <c r="G457" s="2"/>
    </row>
    <row r="458" spans="3:7" x14ac:dyDescent="0.35">
      <c r="C458" s="1"/>
      <c r="D458" s="1"/>
      <c r="E458" s="2"/>
      <c r="F458" s="2"/>
      <c r="G458" s="2"/>
    </row>
    <row r="459" spans="3:7" x14ac:dyDescent="0.35">
      <c r="C459" s="1"/>
      <c r="D459" s="1"/>
      <c r="E459" s="2"/>
      <c r="F459" s="2"/>
      <c r="G459" s="2"/>
    </row>
    <row r="460" spans="3:7" x14ac:dyDescent="0.35">
      <c r="C460" s="1"/>
      <c r="D460" s="1"/>
      <c r="E460" s="2"/>
      <c r="F460" s="2"/>
      <c r="G460" s="2"/>
    </row>
    <row r="461" spans="3:7" x14ac:dyDescent="0.35">
      <c r="C461" s="1"/>
      <c r="D461" s="1"/>
      <c r="E461" s="2"/>
      <c r="F461" s="2"/>
      <c r="G461" s="2"/>
    </row>
    <row r="462" spans="3:7" x14ac:dyDescent="0.35">
      <c r="C462" s="1"/>
      <c r="D462" s="1"/>
      <c r="E462" s="2"/>
      <c r="F462" s="2"/>
      <c r="G462" s="2"/>
    </row>
    <row r="463" spans="3:7" x14ac:dyDescent="0.35">
      <c r="C463" s="1"/>
      <c r="D463" s="1"/>
      <c r="E463" s="2"/>
      <c r="F463" s="2"/>
      <c r="G463" s="2"/>
    </row>
    <row r="464" spans="3:7" x14ac:dyDescent="0.35">
      <c r="C464" s="1"/>
      <c r="D464" s="1"/>
      <c r="E464" s="2"/>
      <c r="F464" s="2"/>
      <c r="G464" s="2"/>
    </row>
    <row r="465" spans="3:7" x14ac:dyDescent="0.35">
      <c r="C465" s="1"/>
      <c r="D465" s="1"/>
      <c r="E465" s="2"/>
      <c r="F465" s="2"/>
      <c r="G465" s="2"/>
    </row>
    <row r="466" spans="3:7" x14ac:dyDescent="0.35">
      <c r="C466" s="1"/>
      <c r="D466" s="1"/>
      <c r="E466" s="2"/>
      <c r="F466" s="2"/>
      <c r="G466" s="2"/>
    </row>
    <row r="467" spans="3:7" x14ac:dyDescent="0.35">
      <c r="C467" s="1"/>
      <c r="D467" s="1"/>
      <c r="E467" s="2"/>
      <c r="F467" s="2"/>
      <c r="G467" s="2"/>
    </row>
    <row r="468" spans="3:7" x14ac:dyDescent="0.35">
      <c r="C468" s="1"/>
      <c r="D468" s="1"/>
      <c r="E468" s="2"/>
      <c r="F468" s="2"/>
      <c r="G468" s="2"/>
    </row>
    <row r="469" spans="3:7" x14ac:dyDescent="0.35">
      <c r="C469" s="1"/>
      <c r="D469" s="1"/>
      <c r="E469" s="2"/>
      <c r="F469" s="2"/>
      <c r="G469" s="2"/>
    </row>
    <row r="470" spans="3:7" x14ac:dyDescent="0.35">
      <c r="C470" s="1"/>
      <c r="D470" s="1"/>
      <c r="E470" s="2"/>
      <c r="F470" s="2"/>
      <c r="G470" s="2"/>
    </row>
    <row r="471" spans="3:7" x14ac:dyDescent="0.35">
      <c r="C471" s="1"/>
      <c r="D471" s="1"/>
      <c r="E471" s="2"/>
      <c r="F471" s="2"/>
      <c r="G471" s="2"/>
    </row>
    <row r="472" spans="3:7" x14ac:dyDescent="0.35">
      <c r="C472" s="1"/>
      <c r="D472" s="1"/>
      <c r="E472" s="2"/>
      <c r="F472" s="2"/>
      <c r="G472" s="2"/>
    </row>
    <row r="473" spans="3:7" x14ac:dyDescent="0.35">
      <c r="C473" s="1"/>
      <c r="D473" s="1"/>
      <c r="E473" s="2"/>
      <c r="F473" s="2"/>
      <c r="G473" s="2"/>
    </row>
    <row r="474" spans="3:7" x14ac:dyDescent="0.35">
      <c r="C474" s="1"/>
      <c r="D474" s="1"/>
      <c r="E474" s="2"/>
      <c r="F474" s="2"/>
      <c r="G474" s="2"/>
    </row>
    <row r="475" spans="3:7" x14ac:dyDescent="0.35">
      <c r="C475" s="1"/>
      <c r="D475" s="1"/>
      <c r="E475" s="2"/>
      <c r="F475" s="2"/>
      <c r="G475" s="2"/>
    </row>
    <row r="476" spans="3:7" x14ac:dyDescent="0.35">
      <c r="C476" s="1"/>
      <c r="D476" s="1"/>
      <c r="E476" s="2"/>
      <c r="F476" s="2"/>
      <c r="G476" s="2"/>
    </row>
    <row r="477" spans="3:7" x14ac:dyDescent="0.35">
      <c r="C477" s="1"/>
      <c r="D477" s="1"/>
      <c r="E477" s="2"/>
      <c r="F477" s="2"/>
      <c r="G477" s="2"/>
    </row>
    <row r="478" spans="3:7" x14ac:dyDescent="0.35">
      <c r="C478" s="1"/>
      <c r="D478" s="1"/>
      <c r="E478" s="2"/>
      <c r="F478" s="2"/>
      <c r="G478" s="2"/>
    </row>
    <row r="479" spans="3:7" x14ac:dyDescent="0.35">
      <c r="C479" s="1"/>
      <c r="D479" s="1"/>
      <c r="E479" s="2"/>
      <c r="F479" s="2"/>
      <c r="G479" s="2"/>
    </row>
    <row r="480" spans="3:7" x14ac:dyDescent="0.35">
      <c r="C480" s="1"/>
      <c r="D480" s="1"/>
      <c r="E480" s="2"/>
      <c r="F480" s="2"/>
      <c r="G480" s="2"/>
    </row>
    <row r="481" spans="3:7" x14ac:dyDescent="0.35">
      <c r="C481" s="1"/>
      <c r="D481" s="1"/>
      <c r="E481" s="2"/>
      <c r="F481" s="2"/>
      <c r="G481" s="2"/>
    </row>
    <row r="482" spans="3:7" x14ac:dyDescent="0.35">
      <c r="C482" s="1"/>
      <c r="D482" s="1"/>
      <c r="E482" s="2"/>
      <c r="F482" s="2"/>
      <c r="G482" s="2"/>
    </row>
    <row r="483" spans="3:7" x14ac:dyDescent="0.35">
      <c r="C483" s="1"/>
      <c r="D483" s="1"/>
      <c r="E483" s="2"/>
      <c r="F483" s="2"/>
      <c r="G483" s="2"/>
    </row>
    <row r="484" spans="3:7" x14ac:dyDescent="0.35">
      <c r="C484" s="1"/>
      <c r="D484" s="1"/>
      <c r="E484" s="2"/>
      <c r="F484" s="2"/>
      <c r="G484" s="2"/>
    </row>
    <row r="485" spans="3:7" x14ac:dyDescent="0.35">
      <c r="C485" s="1"/>
      <c r="D485" s="1"/>
      <c r="E485" s="2"/>
      <c r="F485" s="2"/>
      <c r="G485" s="2"/>
    </row>
    <row r="486" spans="3:7" x14ac:dyDescent="0.35">
      <c r="C486" s="1"/>
      <c r="D486" s="1"/>
      <c r="E486" s="2"/>
      <c r="F486" s="2"/>
      <c r="G486" s="2"/>
    </row>
    <row r="487" spans="3:7" x14ac:dyDescent="0.35">
      <c r="C487" s="1"/>
      <c r="D487" s="1"/>
      <c r="E487" s="2"/>
      <c r="F487" s="2"/>
      <c r="G487" s="2"/>
    </row>
    <row r="488" spans="3:7" x14ac:dyDescent="0.35">
      <c r="C488" s="1"/>
      <c r="D488" s="1"/>
      <c r="E488" s="2"/>
      <c r="F488" s="2"/>
      <c r="G488" s="2"/>
    </row>
    <row r="489" spans="3:7" x14ac:dyDescent="0.35">
      <c r="C489" s="1"/>
      <c r="D489" s="1"/>
      <c r="E489" s="2"/>
      <c r="F489" s="2"/>
      <c r="G489" s="2"/>
    </row>
    <row r="490" spans="3:7" x14ac:dyDescent="0.35">
      <c r="C490" s="1"/>
      <c r="D490" s="1"/>
      <c r="E490" s="2"/>
      <c r="F490" s="2"/>
      <c r="G490" s="2"/>
    </row>
    <row r="491" spans="3:7" x14ac:dyDescent="0.35">
      <c r="C491" s="1"/>
      <c r="D491" s="1"/>
      <c r="E491" s="2"/>
      <c r="F491" s="2"/>
      <c r="G491" s="2"/>
    </row>
    <row r="492" spans="3:7" x14ac:dyDescent="0.35">
      <c r="C492" s="1"/>
      <c r="D492" s="1"/>
      <c r="E492" s="2"/>
      <c r="F492" s="2"/>
      <c r="G492" s="2"/>
    </row>
    <row r="493" spans="3:7" x14ac:dyDescent="0.35">
      <c r="C493" s="1"/>
      <c r="D493" s="1"/>
      <c r="E493" s="2"/>
      <c r="F493" s="2"/>
      <c r="G493" s="2"/>
    </row>
    <row r="494" spans="3:7" x14ac:dyDescent="0.35">
      <c r="C494" s="1"/>
      <c r="D494" s="1"/>
      <c r="E494" s="2"/>
      <c r="F494" s="2"/>
      <c r="G494" s="2"/>
    </row>
    <row r="495" spans="3:7" x14ac:dyDescent="0.35">
      <c r="C495" s="1"/>
      <c r="D495" s="1"/>
      <c r="E495" s="2"/>
      <c r="F495" s="2"/>
      <c r="G495" s="2"/>
    </row>
    <row r="496" spans="3:7" x14ac:dyDescent="0.35">
      <c r="C496" s="1"/>
      <c r="D496" s="1"/>
      <c r="E496" s="2"/>
      <c r="F496" s="2"/>
      <c r="G496" s="2"/>
    </row>
    <row r="497" spans="3:7" x14ac:dyDescent="0.35">
      <c r="C497" s="1"/>
      <c r="D497" s="1"/>
      <c r="E497" s="2"/>
      <c r="F497" s="2"/>
      <c r="G497" s="2"/>
    </row>
    <row r="498" spans="3:7" x14ac:dyDescent="0.35">
      <c r="C498" s="1"/>
      <c r="D498" s="1"/>
      <c r="E498" s="2"/>
      <c r="F498" s="2"/>
      <c r="G498" s="2"/>
    </row>
    <row r="499" spans="3:7" x14ac:dyDescent="0.35">
      <c r="C499" s="1"/>
      <c r="D499" s="1"/>
      <c r="E499" s="2"/>
      <c r="F499" s="2"/>
      <c r="G499" s="2"/>
    </row>
    <row r="500" spans="3:7" x14ac:dyDescent="0.35">
      <c r="C500" s="1"/>
      <c r="D500" s="1"/>
      <c r="E500" s="2"/>
      <c r="F500" s="2"/>
      <c r="G500" s="2"/>
    </row>
    <row r="501" spans="3:7" x14ac:dyDescent="0.35">
      <c r="C501" s="1"/>
      <c r="D501" s="1"/>
      <c r="E501" s="2"/>
      <c r="F501" s="2"/>
      <c r="G501" s="2"/>
    </row>
    <row r="502" spans="3:7" x14ac:dyDescent="0.35">
      <c r="C502" s="1"/>
      <c r="D502" s="1"/>
      <c r="E502" s="2"/>
      <c r="F502" s="2"/>
      <c r="G502" s="2"/>
    </row>
    <row r="503" spans="3:7" x14ac:dyDescent="0.35">
      <c r="C503" s="1"/>
      <c r="D503" s="1"/>
      <c r="E503" s="2"/>
      <c r="F503" s="2"/>
      <c r="G503" s="2"/>
    </row>
    <row r="504" spans="3:7" x14ac:dyDescent="0.35">
      <c r="C504" s="1"/>
      <c r="D504" s="1"/>
      <c r="E504" s="2"/>
      <c r="F504" s="2"/>
      <c r="G504" s="2"/>
    </row>
    <row r="505" spans="3:7" x14ac:dyDescent="0.35">
      <c r="C505" s="1"/>
      <c r="D505" s="1"/>
      <c r="E505" s="2"/>
      <c r="F505" s="2"/>
      <c r="G505" s="2"/>
    </row>
    <row r="506" spans="3:7" x14ac:dyDescent="0.35">
      <c r="C506" s="1"/>
      <c r="D506" s="1"/>
      <c r="E506" s="2"/>
      <c r="F506" s="2"/>
      <c r="G506" s="2"/>
    </row>
    <row r="507" spans="3:7" x14ac:dyDescent="0.35">
      <c r="C507" s="1"/>
      <c r="D507" s="1"/>
      <c r="E507" s="2"/>
      <c r="F507" s="2"/>
      <c r="G507" s="2"/>
    </row>
    <row r="508" spans="3:7" x14ac:dyDescent="0.35">
      <c r="C508" s="1"/>
      <c r="D508" s="1"/>
      <c r="E508" s="2"/>
      <c r="F508" s="2"/>
      <c r="G508" s="2"/>
    </row>
    <row r="509" spans="3:7" x14ac:dyDescent="0.35">
      <c r="C509" s="1"/>
      <c r="D509" s="1"/>
      <c r="E509" s="2"/>
      <c r="F509" s="2"/>
      <c r="G509" s="2"/>
    </row>
    <row r="510" spans="3:7" x14ac:dyDescent="0.35">
      <c r="C510" s="1"/>
      <c r="D510" s="1"/>
      <c r="E510" s="2"/>
      <c r="F510" s="2"/>
      <c r="G510" s="2"/>
    </row>
    <row r="511" spans="3:7" x14ac:dyDescent="0.35">
      <c r="C511" s="1"/>
      <c r="D511" s="1"/>
      <c r="E511" s="2"/>
      <c r="F511" s="2"/>
      <c r="G511" s="2"/>
    </row>
    <row r="512" spans="3:7" x14ac:dyDescent="0.35">
      <c r="C512" s="1"/>
      <c r="D512" s="1"/>
      <c r="E512" s="2"/>
      <c r="F512" s="2"/>
      <c r="G512" s="2"/>
    </row>
    <row r="513" spans="3:7" x14ac:dyDescent="0.35">
      <c r="C513" s="1"/>
      <c r="D513" s="1"/>
      <c r="E513" s="2"/>
      <c r="F513" s="2"/>
      <c r="G513" s="2"/>
    </row>
    <row r="514" spans="3:7" x14ac:dyDescent="0.35">
      <c r="C514" s="1"/>
      <c r="D514" s="1"/>
      <c r="E514" s="2"/>
      <c r="F514" s="2"/>
      <c r="G514" s="2"/>
    </row>
    <row r="515" spans="3:7" x14ac:dyDescent="0.35">
      <c r="C515" s="1"/>
      <c r="D515" s="1"/>
      <c r="E515" s="2"/>
      <c r="F515" s="2"/>
      <c r="G515" s="2"/>
    </row>
    <row r="516" spans="3:7" x14ac:dyDescent="0.35">
      <c r="C516" s="1"/>
      <c r="D516" s="1"/>
      <c r="E516" s="2"/>
      <c r="F516" s="2"/>
      <c r="G516" s="2"/>
    </row>
    <row r="517" spans="3:7" x14ac:dyDescent="0.35">
      <c r="C517" s="1"/>
      <c r="D517" s="1"/>
      <c r="E517" s="2"/>
      <c r="F517" s="2"/>
      <c r="G517" s="2"/>
    </row>
    <row r="518" spans="3:7" x14ac:dyDescent="0.35">
      <c r="C518" s="1"/>
      <c r="D518" s="1"/>
      <c r="E518" s="2"/>
      <c r="F518" s="2"/>
      <c r="G518" s="2"/>
    </row>
    <row r="519" spans="3:7" x14ac:dyDescent="0.35">
      <c r="C519" s="1"/>
      <c r="D519" s="1"/>
      <c r="E519" s="2"/>
      <c r="F519" s="2"/>
      <c r="G519" s="2"/>
    </row>
    <row r="520" spans="3:7" x14ac:dyDescent="0.35">
      <c r="C520" s="1"/>
      <c r="D520" s="1"/>
      <c r="E520" s="2"/>
      <c r="F520" s="2"/>
      <c r="G520" s="2"/>
    </row>
    <row r="521" spans="3:7" x14ac:dyDescent="0.35">
      <c r="C521" s="1"/>
      <c r="D521" s="1"/>
      <c r="E521" s="2"/>
      <c r="F521" s="2"/>
      <c r="G521" s="2"/>
    </row>
    <row r="522" spans="3:7" x14ac:dyDescent="0.35">
      <c r="C522" s="1"/>
      <c r="D522" s="1"/>
      <c r="E522" s="2"/>
      <c r="F522" s="2"/>
      <c r="G522" s="2"/>
    </row>
    <row r="523" spans="3:7" x14ac:dyDescent="0.35">
      <c r="C523" s="1"/>
      <c r="D523" s="1"/>
      <c r="E523" s="2"/>
      <c r="F523" s="2"/>
      <c r="G523" s="2"/>
    </row>
    <row r="524" spans="3:7" x14ac:dyDescent="0.35">
      <c r="C524" s="1"/>
      <c r="D524" s="1"/>
      <c r="E524" s="2"/>
      <c r="F524" s="2"/>
      <c r="G524" s="2"/>
    </row>
    <row r="525" spans="3:7" x14ac:dyDescent="0.35">
      <c r="C525" s="1"/>
      <c r="D525" s="1"/>
      <c r="E525" s="2"/>
      <c r="F525" s="2"/>
      <c r="G525" s="2"/>
    </row>
    <row r="526" spans="3:7" x14ac:dyDescent="0.35">
      <c r="C526" s="1"/>
      <c r="D526" s="1"/>
      <c r="E526" s="2"/>
      <c r="F526" s="2"/>
      <c r="G526" s="2"/>
    </row>
    <row r="527" spans="3:7" x14ac:dyDescent="0.35">
      <c r="C527" s="1"/>
      <c r="D527" s="1"/>
      <c r="E527" s="2"/>
      <c r="F527" s="2"/>
      <c r="G527" s="2"/>
    </row>
    <row r="528" spans="3:7" x14ac:dyDescent="0.35">
      <c r="C528" s="1"/>
      <c r="D528" s="1"/>
      <c r="E528" s="2"/>
      <c r="F528" s="2"/>
      <c r="G528" s="2"/>
    </row>
    <row r="529" spans="3:7" x14ac:dyDescent="0.35">
      <c r="C529" s="1"/>
      <c r="D529" s="1"/>
      <c r="E529" s="2"/>
      <c r="F529" s="2"/>
      <c r="G529" s="2"/>
    </row>
    <row r="530" spans="3:7" x14ac:dyDescent="0.35">
      <c r="C530" s="1"/>
      <c r="D530" s="1"/>
      <c r="E530" s="2"/>
      <c r="F530" s="2"/>
      <c r="G530" s="2"/>
    </row>
    <row r="531" spans="3:7" x14ac:dyDescent="0.35">
      <c r="C531" s="1"/>
      <c r="D531" s="1"/>
      <c r="E531" s="2"/>
      <c r="F531" s="2"/>
      <c r="G531" s="2"/>
    </row>
    <row r="532" spans="3:7" x14ac:dyDescent="0.35">
      <c r="C532" s="1"/>
      <c r="D532" s="1"/>
      <c r="E532" s="2"/>
      <c r="F532" s="2"/>
      <c r="G532" s="2"/>
    </row>
    <row r="533" spans="3:7" x14ac:dyDescent="0.35">
      <c r="C533" s="1"/>
      <c r="D533" s="1"/>
      <c r="E533" s="2"/>
      <c r="F533" s="2"/>
      <c r="G533" s="2"/>
    </row>
    <row r="534" spans="3:7" x14ac:dyDescent="0.35">
      <c r="C534" s="1"/>
      <c r="D534" s="1"/>
      <c r="E534" s="2"/>
      <c r="F534" s="2"/>
      <c r="G534" s="2"/>
    </row>
    <row r="535" spans="3:7" x14ac:dyDescent="0.35">
      <c r="C535" s="1"/>
      <c r="D535" s="1"/>
      <c r="E535" s="2"/>
      <c r="F535" s="2"/>
      <c r="G535" s="2"/>
    </row>
    <row r="536" spans="3:7" x14ac:dyDescent="0.35">
      <c r="C536" s="1"/>
      <c r="D536" s="1"/>
      <c r="E536" s="2"/>
      <c r="F536" s="2"/>
      <c r="G536" s="2"/>
    </row>
    <row r="537" spans="3:7" x14ac:dyDescent="0.35">
      <c r="C537" s="1"/>
      <c r="D537" s="1"/>
      <c r="E537" s="2"/>
      <c r="F537" s="2"/>
      <c r="G537" s="2"/>
    </row>
    <row r="538" spans="3:7" x14ac:dyDescent="0.35">
      <c r="C538" s="1"/>
      <c r="D538" s="1"/>
      <c r="E538" s="2"/>
      <c r="F538" s="2"/>
      <c r="G538" s="2"/>
    </row>
    <row r="539" spans="3:7" x14ac:dyDescent="0.35">
      <c r="C539" s="1"/>
      <c r="D539" s="1"/>
      <c r="E539" s="2"/>
      <c r="F539" s="2"/>
      <c r="G539" s="2"/>
    </row>
    <row r="540" spans="3:7" x14ac:dyDescent="0.35">
      <c r="C540" s="1"/>
      <c r="D540" s="1"/>
      <c r="E540" s="2"/>
      <c r="F540" s="2"/>
      <c r="G540" s="2"/>
    </row>
    <row r="541" spans="3:7" x14ac:dyDescent="0.35">
      <c r="C541" s="1"/>
      <c r="D541" s="1"/>
      <c r="E541" s="2"/>
      <c r="F541" s="2"/>
      <c r="G541" s="2"/>
    </row>
    <row r="542" spans="3:7" x14ac:dyDescent="0.35">
      <c r="C542" s="1"/>
      <c r="D542" s="1"/>
      <c r="E542" s="2"/>
      <c r="F542" s="2"/>
      <c r="G542" s="2"/>
    </row>
    <row r="543" spans="3:7" x14ac:dyDescent="0.35">
      <c r="C543" s="1"/>
      <c r="D543" s="1"/>
      <c r="E543" s="2"/>
      <c r="F543" s="2"/>
      <c r="G543" s="2"/>
    </row>
    <row r="544" spans="3:7" x14ac:dyDescent="0.35">
      <c r="C544" s="1"/>
      <c r="D544" s="1"/>
      <c r="E544" s="2"/>
      <c r="F544" s="2"/>
      <c r="G544" s="2"/>
    </row>
    <row r="545" spans="3:7" x14ac:dyDescent="0.35">
      <c r="C545" s="1"/>
      <c r="D545" s="1"/>
      <c r="E545" s="2"/>
      <c r="F545" s="2"/>
      <c r="G545" s="2"/>
    </row>
    <row r="546" spans="3:7" x14ac:dyDescent="0.35">
      <c r="C546" s="1"/>
      <c r="D546" s="1"/>
      <c r="E546" s="2"/>
      <c r="F546" s="2"/>
      <c r="G546" s="2"/>
    </row>
    <row r="547" spans="3:7" x14ac:dyDescent="0.35">
      <c r="C547" s="4"/>
      <c r="D547" s="4"/>
      <c r="E547" s="2"/>
      <c r="F547" s="2"/>
      <c r="G547" s="2"/>
    </row>
    <row r="548" spans="3:7" x14ac:dyDescent="0.35">
      <c r="C548" s="4"/>
      <c r="D548" s="4"/>
      <c r="E548" s="2"/>
      <c r="F548" s="2"/>
      <c r="G548" s="2"/>
    </row>
    <row r="549" spans="3:7" x14ac:dyDescent="0.35">
      <c r="C549" s="4"/>
      <c r="D549" s="4"/>
      <c r="E549" s="2"/>
      <c r="F549" s="2"/>
      <c r="G549" s="2"/>
    </row>
    <row r="550" spans="3:7" x14ac:dyDescent="0.35">
      <c r="C550" s="4"/>
      <c r="D550" s="4"/>
      <c r="E550" s="2"/>
      <c r="F550" s="2"/>
      <c r="G550" s="2"/>
    </row>
    <row r="551" spans="3:7" x14ac:dyDescent="0.35">
      <c r="C551" s="4"/>
      <c r="D551" s="4"/>
      <c r="E551" s="2"/>
      <c r="F551" s="2"/>
      <c r="G551" s="2"/>
    </row>
    <row r="552" spans="3:7" x14ac:dyDescent="0.35">
      <c r="C552" s="4"/>
      <c r="D552" s="4"/>
      <c r="E552" s="2"/>
      <c r="F552" s="2"/>
      <c r="G552" s="2"/>
    </row>
    <row r="553" spans="3:7" x14ac:dyDescent="0.35">
      <c r="C553" s="4"/>
      <c r="D553" s="4"/>
      <c r="E553" s="2"/>
      <c r="F553" s="2"/>
      <c r="G553" s="2"/>
    </row>
    <row r="554" spans="3:7" x14ac:dyDescent="0.35">
      <c r="C554" s="4"/>
      <c r="D554" s="4"/>
      <c r="E554" s="2"/>
      <c r="F554" s="2"/>
      <c r="G554" s="2"/>
    </row>
    <row r="555" spans="3:7" x14ac:dyDescent="0.35">
      <c r="C555" s="4"/>
      <c r="D555" s="4"/>
      <c r="E555" s="2"/>
      <c r="F555" s="2"/>
      <c r="G555" s="2"/>
    </row>
    <row r="556" spans="3:7" x14ac:dyDescent="0.35">
      <c r="C556" s="4"/>
      <c r="D556" s="4"/>
      <c r="E556" s="2"/>
      <c r="F556" s="2"/>
      <c r="G556" s="2"/>
    </row>
    <row r="557" spans="3:7" x14ac:dyDescent="0.35">
      <c r="C557" s="4"/>
      <c r="D557" s="4"/>
      <c r="E557" s="2"/>
      <c r="F557" s="2"/>
      <c r="G557" s="2"/>
    </row>
    <row r="558" spans="3:7" x14ac:dyDescent="0.35">
      <c r="C558" s="4"/>
      <c r="D558" s="4"/>
      <c r="E558" s="2"/>
      <c r="F558" s="2"/>
      <c r="G558" s="2"/>
    </row>
    <row r="559" spans="3:7" x14ac:dyDescent="0.35">
      <c r="C559" s="4"/>
      <c r="D559" s="4"/>
      <c r="E559" s="2"/>
      <c r="F559" s="2"/>
      <c r="G559" s="2"/>
    </row>
    <row r="560" spans="3:7" x14ac:dyDescent="0.35">
      <c r="C560" s="4"/>
      <c r="D560" s="4"/>
      <c r="E560" s="2"/>
      <c r="F560" s="2"/>
      <c r="G560" s="2"/>
    </row>
    <row r="561" spans="3:7" x14ac:dyDescent="0.35">
      <c r="C561" s="4"/>
      <c r="D561" s="4"/>
      <c r="E561" s="2"/>
      <c r="F561" s="2"/>
      <c r="G561" s="2"/>
    </row>
    <row r="562" spans="3:7" x14ac:dyDescent="0.35">
      <c r="C562" s="4"/>
      <c r="D562" s="4"/>
      <c r="E562" s="2"/>
      <c r="F562" s="2"/>
      <c r="G562" s="2"/>
    </row>
    <row r="563" spans="3:7" x14ac:dyDescent="0.35">
      <c r="C563" s="4"/>
      <c r="D563" s="4"/>
      <c r="E563" s="2"/>
      <c r="F563" s="2"/>
      <c r="G563" s="2"/>
    </row>
    <row r="564" spans="3:7" x14ac:dyDescent="0.35">
      <c r="C564" s="4"/>
      <c r="D564" s="4"/>
      <c r="E564" s="2"/>
      <c r="F564" s="2"/>
      <c r="G564" s="2"/>
    </row>
    <row r="565" spans="3:7" x14ac:dyDescent="0.35">
      <c r="C565" s="4"/>
      <c r="D565" s="4"/>
      <c r="E565" s="2"/>
      <c r="F565" s="2"/>
      <c r="G565" s="2"/>
    </row>
    <row r="566" spans="3:7" x14ac:dyDescent="0.35">
      <c r="C566" s="4"/>
      <c r="D566" s="4"/>
      <c r="E566" s="2"/>
      <c r="F566" s="2"/>
      <c r="G566" s="2"/>
    </row>
    <row r="567" spans="3:7" x14ac:dyDescent="0.35">
      <c r="C567" s="4"/>
      <c r="D567" s="4"/>
      <c r="E567" s="2"/>
      <c r="F567" s="2"/>
      <c r="G567" s="2"/>
    </row>
    <row r="568" spans="3:7" x14ac:dyDescent="0.35">
      <c r="C568" s="4"/>
      <c r="D568" s="4"/>
      <c r="E568" s="2"/>
      <c r="F568" s="2"/>
      <c r="G568" s="2"/>
    </row>
    <row r="569" spans="3:7" x14ac:dyDescent="0.35">
      <c r="C569" s="4"/>
      <c r="D569" s="4"/>
      <c r="E569" s="2"/>
      <c r="F569" s="2"/>
      <c r="G569" s="2"/>
    </row>
    <row r="570" spans="3:7" x14ac:dyDescent="0.35">
      <c r="C570" s="4"/>
      <c r="D570" s="4"/>
      <c r="E570" s="2"/>
      <c r="F570" s="2"/>
      <c r="G570" s="2"/>
    </row>
    <row r="571" spans="3:7" x14ac:dyDescent="0.35">
      <c r="C571" s="4"/>
      <c r="D571" s="4"/>
      <c r="E571" s="2"/>
      <c r="F571" s="2"/>
      <c r="G571" s="2"/>
    </row>
    <row r="572" spans="3:7" x14ac:dyDescent="0.35">
      <c r="C572" s="4"/>
      <c r="D572" s="4"/>
      <c r="E572" s="2"/>
      <c r="F572" s="2"/>
      <c r="G572" s="2"/>
    </row>
    <row r="573" spans="3:7" x14ac:dyDescent="0.35">
      <c r="C573" s="4"/>
      <c r="D573" s="4"/>
      <c r="E573" s="2"/>
      <c r="F573" s="2"/>
      <c r="G573" s="2"/>
    </row>
    <row r="574" spans="3:7" x14ac:dyDescent="0.35">
      <c r="C574" s="4"/>
      <c r="D574" s="4"/>
      <c r="E574" s="2"/>
      <c r="F574" s="2"/>
      <c r="G574" s="2"/>
    </row>
    <row r="575" spans="3:7" x14ac:dyDescent="0.35">
      <c r="C575" s="4"/>
      <c r="D575" s="4"/>
      <c r="E575" s="2"/>
      <c r="F575" s="2"/>
      <c r="G575" s="2"/>
    </row>
    <row r="576" spans="3:7" x14ac:dyDescent="0.35">
      <c r="C576" s="4"/>
      <c r="D576" s="4"/>
      <c r="E576" s="2"/>
      <c r="F576" s="2"/>
      <c r="G576" s="2"/>
    </row>
    <row r="577" spans="3:7" x14ac:dyDescent="0.35">
      <c r="C577" s="4"/>
      <c r="D577" s="4"/>
      <c r="E577" s="2"/>
      <c r="F577" s="2"/>
      <c r="G577" s="2"/>
    </row>
    <row r="578" spans="3:7" x14ac:dyDescent="0.35">
      <c r="C578" s="4"/>
      <c r="D578" s="4"/>
      <c r="E578" s="2"/>
      <c r="F578" s="2"/>
      <c r="G578" s="2"/>
    </row>
    <row r="579" spans="3:7" x14ac:dyDescent="0.35">
      <c r="C579" s="4"/>
      <c r="D579" s="4"/>
      <c r="E579" s="2"/>
      <c r="F579" s="2"/>
      <c r="G579" s="2"/>
    </row>
    <row r="580" spans="3:7" x14ac:dyDescent="0.35">
      <c r="C580" s="4"/>
      <c r="D580" s="4"/>
      <c r="E580" s="2"/>
      <c r="F580" s="2"/>
      <c r="G580" s="2"/>
    </row>
    <row r="581" spans="3:7" x14ac:dyDescent="0.35">
      <c r="C581" s="4"/>
      <c r="D581" s="4"/>
      <c r="E581" s="2"/>
      <c r="F581" s="2"/>
      <c r="G581" s="2"/>
    </row>
    <row r="582" spans="3:7" x14ac:dyDescent="0.35">
      <c r="C582" s="4"/>
      <c r="D582" s="4"/>
      <c r="E582" s="2"/>
      <c r="F582" s="2"/>
      <c r="G582" s="2"/>
    </row>
    <row r="583" spans="3:7" x14ac:dyDescent="0.35">
      <c r="C583" s="4"/>
      <c r="D583" s="4"/>
      <c r="E583" s="2"/>
      <c r="F583" s="2"/>
      <c r="G583" s="2"/>
    </row>
    <row r="584" spans="3:7" x14ac:dyDescent="0.35">
      <c r="C584" s="4"/>
      <c r="D584" s="4"/>
      <c r="E584" s="2"/>
      <c r="F584" s="2"/>
      <c r="G584" s="2"/>
    </row>
    <row r="585" spans="3:7" x14ac:dyDescent="0.35">
      <c r="C585" s="4"/>
      <c r="D585" s="4"/>
      <c r="E585" s="2"/>
      <c r="F585" s="2"/>
      <c r="G585" s="2"/>
    </row>
    <row r="586" spans="3:7" x14ac:dyDescent="0.35">
      <c r="C586" s="4"/>
      <c r="D586" s="4"/>
      <c r="E586" s="2"/>
      <c r="F586" s="2"/>
      <c r="G586" s="2"/>
    </row>
    <row r="587" spans="3:7" x14ac:dyDescent="0.35">
      <c r="C587" s="4"/>
      <c r="D587" s="4"/>
      <c r="E587" s="2"/>
      <c r="F587" s="2"/>
      <c r="G587" s="2"/>
    </row>
    <row r="588" spans="3:7" x14ac:dyDescent="0.35">
      <c r="C588" s="4"/>
      <c r="D588" s="4"/>
      <c r="E588" s="2"/>
      <c r="F588" s="2"/>
      <c r="G588" s="2"/>
    </row>
    <row r="589" spans="3:7" x14ac:dyDescent="0.35">
      <c r="C589" s="4"/>
      <c r="D589" s="4"/>
      <c r="E589" s="2"/>
      <c r="F589" s="2"/>
      <c r="G589" s="2"/>
    </row>
    <row r="590" spans="3:7" x14ac:dyDescent="0.35">
      <c r="C590" s="4"/>
      <c r="D590" s="4"/>
      <c r="E590" s="2"/>
      <c r="F590" s="2"/>
      <c r="G590" s="2"/>
    </row>
    <row r="591" spans="3:7" x14ac:dyDescent="0.35">
      <c r="C591" s="4"/>
      <c r="D591" s="4"/>
      <c r="E591" s="2"/>
      <c r="F591" s="2"/>
      <c r="G591" s="2"/>
    </row>
    <row r="592" spans="3:7" x14ac:dyDescent="0.35">
      <c r="C592" s="4"/>
      <c r="D592" s="4"/>
      <c r="E592" s="2"/>
      <c r="F592" s="2"/>
      <c r="G592" s="2"/>
    </row>
    <row r="593" spans="3:7" x14ac:dyDescent="0.35">
      <c r="C593" s="4"/>
      <c r="D593" s="4"/>
      <c r="E593" s="2"/>
      <c r="F593" s="2"/>
      <c r="G593" s="2"/>
    </row>
    <row r="594" spans="3:7" x14ac:dyDescent="0.35">
      <c r="C594" s="4"/>
      <c r="D594" s="4"/>
      <c r="E594" s="2"/>
      <c r="F594" s="2"/>
      <c r="G594" s="2"/>
    </row>
    <row r="595" spans="3:7" x14ac:dyDescent="0.35">
      <c r="C595" s="4"/>
      <c r="D595" s="4"/>
      <c r="E595" s="2"/>
      <c r="F595" s="2"/>
      <c r="G595" s="2"/>
    </row>
    <row r="596" spans="3:7" x14ac:dyDescent="0.35">
      <c r="C596" s="4"/>
      <c r="D596" s="4"/>
      <c r="E596" s="2"/>
      <c r="F596" s="2"/>
      <c r="G596" s="2"/>
    </row>
    <row r="597" spans="3:7" x14ac:dyDescent="0.35">
      <c r="C597" s="4"/>
      <c r="D597" s="4"/>
      <c r="E597" s="2"/>
      <c r="F597" s="2"/>
      <c r="G597" s="2"/>
    </row>
    <row r="598" spans="3:7" x14ac:dyDescent="0.35">
      <c r="C598" s="4"/>
      <c r="D598" s="4"/>
      <c r="E598" s="2"/>
      <c r="F598" s="2"/>
      <c r="G598" s="2"/>
    </row>
    <row r="599" spans="3:7" x14ac:dyDescent="0.35">
      <c r="C599" s="4"/>
      <c r="D599" s="4"/>
      <c r="E599" s="2"/>
      <c r="F599" s="2"/>
      <c r="G599" s="2"/>
    </row>
    <row r="600" spans="3:7" x14ac:dyDescent="0.35">
      <c r="C600" s="4"/>
      <c r="D600" s="4"/>
      <c r="E600" s="2"/>
      <c r="F600" s="2"/>
      <c r="G600" s="2"/>
    </row>
    <row r="601" spans="3:7" x14ac:dyDescent="0.35">
      <c r="C601" s="4"/>
      <c r="D601" s="4"/>
      <c r="E601" s="2"/>
      <c r="F601" s="2"/>
      <c r="G601" s="2"/>
    </row>
    <row r="602" spans="3:7" x14ac:dyDescent="0.35">
      <c r="C602" s="4"/>
      <c r="D602" s="4"/>
      <c r="E602" s="2"/>
      <c r="F602" s="2"/>
      <c r="G602" s="2"/>
    </row>
    <row r="603" spans="3:7" x14ac:dyDescent="0.35">
      <c r="C603" s="4"/>
      <c r="D603" s="4"/>
      <c r="E603" s="2"/>
      <c r="F603" s="2"/>
      <c r="G603" s="2"/>
    </row>
    <row r="604" spans="3:7" x14ac:dyDescent="0.35">
      <c r="C604" s="4"/>
      <c r="D604" s="4"/>
      <c r="E604" s="2"/>
      <c r="F604" s="2"/>
      <c r="G604" s="2"/>
    </row>
    <row r="605" spans="3:7" x14ac:dyDescent="0.35">
      <c r="C605" s="4"/>
      <c r="D605" s="4"/>
      <c r="E605" s="2"/>
      <c r="F605" s="2"/>
      <c r="G605" s="2"/>
    </row>
    <row r="606" spans="3:7" x14ac:dyDescent="0.35">
      <c r="C606" s="4"/>
      <c r="D606" s="4"/>
      <c r="E606" s="2"/>
      <c r="F606" s="2"/>
      <c r="G606" s="2"/>
    </row>
    <row r="607" spans="3:7" x14ac:dyDescent="0.35">
      <c r="C607" s="4"/>
      <c r="D607" s="4"/>
      <c r="E607" s="2"/>
      <c r="F607" s="2"/>
      <c r="G607" s="2"/>
    </row>
    <row r="608" spans="3:7" x14ac:dyDescent="0.35">
      <c r="C608" s="4"/>
      <c r="D608" s="4"/>
      <c r="E608" s="2"/>
      <c r="F608" s="2"/>
      <c r="G608" s="2"/>
    </row>
    <row r="609" spans="3:7" x14ac:dyDescent="0.35">
      <c r="C609" s="4"/>
      <c r="D609" s="4"/>
      <c r="E609" s="2"/>
      <c r="F609" s="2"/>
      <c r="G609" s="2"/>
    </row>
    <row r="610" spans="3:7" x14ac:dyDescent="0.35">
      <c r="C610" s="4"/>
      <c r="D610" s="4"/>
      <c r="E610" s="2"/>
      <c r="F610" s="2"/>
      <c r="G610" s="2"/>
    </row>
    <row r="611" spans="3:7" x14ac:dyDescent="0.35">
      <c r="C611" s="4"/>
      <c r="D611" s="4"/>
      <c r="E611" s="2"/>
      <c r="F611" s="2"/>
      <c r="G611" s="2"/>
    </row>
    <row r="612" spans="3:7" x14ac:dyDescent="0.35">
      <c r="C612" s="4"/>
      <c r="D612" s="4"/>
      <c r="E612" s="2"/>
      <c r="F612" s="2"/>
      <c r="G612" s="2"/>
    </row>
    <row r="613" spans="3:7" x14ac:dyDescent="0.35">
      <c r="C613" s="4"/>
      <c r="D613" s="4"/>
      <c r="E613" s="2"/>
      <c r="F613" s="2"/>
      <c r="G613" s="2"/>
    </row>
    <row r="614" spans="3:7" x14ac:dyDescent="0.35">
      <c r="C614" s="4"/>
      <c r="D614" s="4"/>
      <c r="E614" s="2"/>
      <c r="F614" s="2"/>
      <c r="G614" s="2"/>
    </row>
    <row r="615" spans="3:7" x14ac:dyDescent="0.35">
      <c r="C615" s="4"/>
      <c r="D615" s="4"/>
      <c r="E615" s="2"/>
      <c r="F615" s="2"/>
      <c r="G615" s="2"/>
    </row>
    <row r="616" spans="3:7" x14ac:dyDescent="0.35">
      <c r="C616" s="4"/>
      <c r="D616" s="4"/>
      <c r="E616" s="2"/>
      <c r="F616" s="2"/>
      <c r="G616" s="2"/>
    </row>
    <row r="617" spans="3:7" x14ac:dyDescent="0.35">
      <c r="C617" s="4"/>
      <c r="D617" s="4"/>
      <c r="E617" s="2"/>
      <c r="F617" s="2"/>
      <c r="G617" s="2"/>
    </row>
    <row r="618" spans="3:7" x14ac:dyDescent="0.35">
      <c r="C618" s="4"/>
      <c r="D618" s="4"/>
      <c r="E618" s="2"/>
      <c r="F618" s="2"/>
      <c r="G618" s="2"/>
    </row>
    <row r="619" spans="3:7" x14ac:dyDescent="0.35">
      <c r="C619" s="4"/>
      <c r="D619" s="4"/>
      <c r="E619" s="2"/>
      <c r="F619" s="2"/>
      <c r="G619" s="2"/>
    </row>
    <row r="620" spans="3:7" x14ac:dyDescent="0.35">
      <c r="C620" s="4"/>
      <c r="D620" s="4"/>
      <c r="E620" s="2"/>
      <c r="F620" s="2"/>
      <c r="G620" s="2"/>
    </row>
    <row r="621" spans="3:7" x14ac:dyDescent="0.35">
      <c r="E621" s="2"/>
      <c r="F621" s="2"/>
      <c r="G621" s="2"/>
    </row>
    <row r="622" spans="3:7" x14ac:dyDescent="0.35">
      <c r="E622" s="2"/>
      <c r="F622" s="2"/>
      <c r="G622" s="2"/>
    </row>
    <row r="623" spans="3:7" x14ac:dyDescent="0.35">
      <c r="E623" s="2"/>
      <c r="F623" s="2"/>
      <c r="G623" s="2"/>
    </row>
    <row r="624" spans="3:7" x14ac:dyDescent="0.35">
      <c r="E624" s="2"/>
      <c r="F624" s="2"/>
      <c r="G624" s="2"/>
    </row>
    <row r="625" spans="5:7" x14ac:dyDescent="0.35">
      <c r="E625" s="2"/>
      <c r="F625" s="2"/>
      <c r="G625" s="2"/>
    </row>
    <row r="626" spans="5:7" x14ac:dyDescent="0.35">
      <c r="E626" s="2"/>
      <c r="F626" s="2"/>
      <c r="G626" s="2"/>
    </row>
    <row r="627" spans="5:7" x14ac:dyDescent="0.35">
      <c r="E627" s="2"/>
      <c r="F627" s="2"/>
      <c r="G627" s="2"/>
    </row>
    <row r="628" spans="5:7" x14ac:dyDescent="0.35">
      <c r="E628" s="2"/>
      <c r="F628" s="2"/>
      <c r="G628" s="2"/>
    </row>
    <row r="629" spans="5:7" x14ac:dyDescent="0.35">
      <c r="E629" s="2"/>
      <c r="F629" s="2"/>
      <c r="G629" s="2"/>
    </row>
    <row r="630" spans="5:7" x14ac:dyDescent="0.35">
      <c r="E630" s="2"/>
      <c r="F630" s="2"/>
      <c r="G630" s="2"/>
    </row>
    <row r="631" spans="5:7" x14ac:dyDescent="0.35">
      <c r="E631" s="2"/>
      <c r="F631" s="2"/>
      <c r="G631" s="2"/>
    </row>
    <row r="632" spans="5:7" x14ac:dyDescent="0.35">
      <c r="E632" s="2"/>
      <c r="F632" s="2"/>
      <c r="G632" s="2"/>
    </row>
    <row r="633" spans="5:7" x14ac:dyDescent="0.35">
      <c r="E633" s="2"/>
      <c r="F633" s="2"/>
      <c r="G633" s="2"/>
    </row>
    <row r="634" spans="5:7" x14ac:dyDescent="0.35">
      <c r="E634" s="2"/>
      <c r="F634" s="2"/>
      <c r="G634" s="2"/>
    </row>
    <row r="635" spans="5:7" x14ac:dyDescent="0.35">
      <c r="E635" s="2"/>
      <c r="F635" s="2"/>
      <c r="G635" s="2"/>
    </row>
    <row r="636" spans="5:7" x14ac:dyDescent="0.35">
      <c r="E636" s="2"/>
      <c r="F636" s="2"/>
      <c r="G636" s="2"/>
    </row>
    <row r="637" spans="5:7" x14ac:dyDescent="0.35">
      <c r="E637" s="2"/>
      <c r="F637" s="2"/>
      <c r="G637" s="2"/>
    </row>
    <row r="638" spans="5:7" x14ac:dyDescent="0.35">
      <c r="E638" s="2"/>
      <c r="F638" s="2"/>
      <c r="G638" s="2"/>
    </row>
    <row r="639" spans="5:7" x14ac:dyDescent="0.35">
      <c r="E639" s="2"/>
      <c r="F639" s="2"/>
      <c r="G639" s="2"/>
    </row>
    <row r="640" spans="5:7" x14ac:dyDescent="0.35">
      <c r="E640" s="2"/>
      <c r="F640" s="2"/>
      <c r="G640" s="2"/>
    </row>
    <row r="641" spans="5:7" x14ac:dyDescent="0.35">
      <c r="E641" s="2"/>
      <c r="F641" s="2"/>
      <c r="G641" s="2"/>
    </row>
    <row r="642" spans="5:7" x14ac:dyDescent="0.35">
      <c r="E642" s="2"/>
      <c r="F642" s="2"/>
      <c r="G642" s="2"/>
    </row>
    <row r="643" spans="5:7" x14ac:dyDescent="0.35">
      <c r="E643" s="2"/>
      <c r="F643" s="2"/>
      <c r="G643" s="2"/>
    </row>
    <row r="644" spans="5:7" x14ac:dyDescent="0.35">
      <c r="E644" s="2"/>
      <c r="F644" s="2"/>
      <c r="G644" s="2"/>
    </row>
    <row r="645" spans="5:7" x14ac:dyDescent="0.35">
      <c r="E645" s="2"/>
      <c r="F645" s="2"/>
      <c r="G645" s="2"/>
    </row>
    <row r="646" spans="5:7" x14ac:dyDescent="0.35">
      <c r="E646" s="2"/>
      <c r="F646" s="2"/>
      <c r="G646" s="2"/>
    </row>
    <row r="647" spans="5:7" x14ac:dyDescent="0.35">
      <c r="E647" s="2"/>
      <c r="F647" s="2"/>
      <c r="G647" s="2"/>
    </row>
    <row r="648" spans="5:7" x14ac:dyDescent="0.35">
      <c r="E648" s="2"/>
      <c r="F648" s="2"/>
      <c r="G648" s="2"/>
    </row>
    <row r="649" spans="5:7" x14ac:dyDescent="0.35">
      <c r="E649" s="2"/>
      <c r="F649" s="2"/>
      <c r="G649" s="2"/>
    </row>
    <row r="650" spans="5:7" x14ac:dyDescent="0.35">
      <c r="E650" s="2"/>
      <c r="F650" s="2"/>
      <c r="G650" s="2"/>
    </row>
    <row r="651" spans="5:7" x14ac:dyDescent="0.35">
      <c r="E651" s="2"/>
      <c r="F651" s="2"/>
      <c r="G651" s="2"/>
    </row>
    <row r="652" spans="5:7" x14ac:dyDescent="0.35">
      <c r="E652" s="2"/>
      <c r="F652" s="2"/>
      <c r="G652" s="2"/>
    </row>
    <row r="653" spans="5:7" x14ac:dyDescent="0.35">
      <c r="E653" s="2"/>
      <c r="F653" s="2"/>
      <c r="G653" s="2"/>
    </row>
    <row r="654" spans="5:7" x14ac:dyDescent="0.35">
      <c r="E654" s="2"/>
      <c r="F654" s="2"/>
      <c r="G654" s="2"/>
    </row>
    <row r="655" spans="5:7" x14ac:dyDescent="0.35">
      <c r="E655" s="2"/>
      <c r="F655" s="2"/>
      <c r="G655" s="2"/>
    </row>
    <row r="656" spans="5:7" x14ac:dyDescent="0.35">
      <c r="E656" s="2"/>
      <c r="F656" s="2"/>
      <c r="G656" s="2"/>
    </row>
    <row r="657" spans="5:7" x14ac:dyDescent="0.35">
      <c r="E657" s="2"/>
      <c r="F657" s="2"/>
      <c r="G657" s="2"/>
    </row>
    <row r="658" spans="5:7" x14ac:dyDescent="0.35">
      <c r="E658" s="2"/>
      <c r="F658" s="2"/>
      <c r="G658" s="2"/>
    </row>
    <row r="659" spans="5:7" x14ac:dyDescent="0.35">
      <c r="E659" s="2"/>
      <c r="F659" s="2"/>
      <c r="G659" s="2"/>
    </row>
    <row r="660" spans="5:7" x14ac:dyDescent="0.35">
      <c r="E660" s="2"/>
      <c r="F660" s="2"/>
      <c r="G660" s="2"/>
    </row>
    <row r="661" spans="5:7" x14ac:dyDescent="0.35">
      <c r="E661" s="2"/>
      <c r="F661" s="2"/>
      <c r="G661" s="2"/>
    </row>
    <row r="662" spans="5:7" x14ac:dyDescent="0.35">
      <c r="E662" s="2"/>
      <c r="F662" s="2"/>
      <c r="G662" s="2"/>
    </row>
    <row r="663" spans="5:7" x14ac:dyDescent="0.35">
      <c r="E663" s="2"/>
      <c r="F663" s="2"/>
      <c r="G663" s="2"/>
    </row>
    <row r="664" spans="5:7" x14ac:dyDescent="0.35">
      <c r="E664" s="2"/>
      <c r="F664" s="2"/>
      <c r="G664" s="2"/>
    </row>
    <row r="665" spans="5:7" x14ac:dyDescent="0.35">
      <c r="E665" s="2"/>
      <c r="F665" s="2"/>
      <c r="G665" s="2"/>
    </row>
    <row r="666" spans="5:7" x14ac:dyDescent="0.35">
      <c r="E666" s="2"/>
      <c r="F666" s="2"/>
      <c r="G666" s="2"/>
    </row>
    <row r="667" spans="5:7" x14ac:dyDescent="0.35">
      <c r="E667" s="2"/>
      <c r="F667" s="2"/>
      <c r="G667" s="2"/>
    </row>
    <row r="668" spans="5:7" x14ac:dyDescent="0.35">
      <c r="E668" s="2"/>
      <c r="F668" s="2"/>
      <c r="G668" s="2"/>
    </row>
    <row r="669" spans="5:7" x14ac:dyDescent="0.35">
      <c r="E669" s="2"/>
      <c r="F669" s="2"/>
      <c r="G669" s="2"/>
    </row>
    <row r="670" spans="5:7" x14ac:dyDescent="0.35">
      <c r="E670" s="2"/>
      <c r="F670" s="2"/>
      <c r="G670" s="2"/>
    </row>
    <row r="671" spans="5:7" x14ac:dyDescent="0.35">
      <c r="E671" s="2"/>
      <c r="F671" s="2"/>
      <c r="G671" s="2"/>
    </row>
    <row r="672" spans="5:7" x14ac:dyDescent="0.35">
      <c r="E672" s="2"/>
      <c r="F672" s="2"/>
      <c r="G672" s="2"/>
    </row>
    <row r="673" spans="5:7" x14ac:dyDescent="0.35">
      <c r="E673" s="2"/>
      <c r="F673" s="2"/>
      <c r="G673" s="2"/>
    </row>
    <row r="674" spans="5:7" x14ac:dyDescent="0.35">
      <c r="E674" s="2"/>
      <c r="F674" s="2"/>
      <c r="G674" s="2"/>
    </row>
    <row r="675" spans="5:7" x14ac:dyDescent="0.35">
      <c r="E675" s="2"/>
      <c r="F675" s="2"/>
      <c r="G675" s="2"/>
    </row>
    <row r="676" spans="5:7" x14ac:dyDescent="0.35">
      <c r="E676" s="2"/>
      <c r="F676" s="2"/>
      <c r="G676" s="2"/>
    </row>
    <row r="677" spans="5:7" x14ac:dyDescent="0.35">
      <c r="E677" s="2"/>
      <c r="F677" s="2"/>
      <c r="G677" s="2"/>
    </row>
    <row r="678" spans="5:7" x14ac:dyDescent="0.35">
      <c r="E678" s="2"/>
      <c r="F678" s="2"/>
      <c r="G678" s="2"/>
    </row>
    <row r="679" spans="5:7" x14ac:dyDescent="0.35">
      <c r="E679" s="2"/>
      <c r="F679" s="2"/>
      <c r="G679" s="2"/>
    </row>
    <row r="680" spans="5:7" x14ac:dyDescent="0.35">
      <c r="E680" s="2"/>
      <c r="F680" s="2"/>
      <c r="G680" s="2"/>
    </row>
    <row r="681" spans="5:7" x14ac:dyDescent="0.35">
      <c r="E681" s="2"/>
      <c r="F681" s="2"/>
      <c r="G681" s="2"/>
    </row>
    <row r="682" spans="5:7" x14ac:dyDescent="0.35">
      <c r="E682" s="2"/>
      <c r="F682" s="2"/>
      <c r="G682" s="2"/>
    </row>
    <row r="683" spans="5:7" x14ac:dyDescent="0.35">
      <c r="E683" s="2"/>
      <c r="F683" s="2"/>
      <c r="G683" s="2"/>
    </row>
    <row r="684" spans="5:7" x14ac:dyDescent="0.35">
      <c r="E684" s="2"/>
      <c r="F684" s="2"/>
      <c r="G684" s="2"/>
    </row>
    <row r="685" spans="5:7" x14ac:dyDescent="0.35">
      <c r="E685" s="2"/>
      <c r="F685" s="2"/>
      <c r="G685" s="2"/>
    </row>
    <row r="686" spans="5:7" x14ac:dyDescent="0.35">
      <c r="E686" s="2"/>
      <c r="F686" s="2"/>
      <c r="G686" s="2"/>
    </row>
    <row r="687" spans="5:7" x14ac:dyDescent="0.35">
      <c r="E687" s="2"/>
      <c r="F687" s="2"/>
      <c r="G687" s="2"/>
    </row>
    <row r="688" spans="5:7" x14ac:dyDescent="0.35">
      <c r="E688" s="2"/>
      <c r="F688" s="2"/>
      <c r="G688" s="2"/>
    </row>
    <row r="689" spans="5:7" x14ac:dyDescent="0.35">
      <c r="E689" s="2"/>
      <c r="F689" s="2"/>
      <c r="G689" s="2"/>
    </row>
    <row r="690" spans="5:7" x14ac:dyDescent="0.35">
      <c r="E690" s="2"/>
      <c r="F690" s="2"/>
      <c r="G690" s="2"/>
    </row>
    <row r="691" spans="5:7" x14ac:dyDescent="0.35">
      <c r="E691" s="2"/>
      <c r="F691" s="2"/>
      <c r="G691" s="2"/>
    </row>
    <row r="692" spans="5:7" x14ac:dyDescent="0.35">
      <c r="E692" s="2"/>
      <c r="F692" s="2"/>
      <c r="G692" s="2"/>
    </row>
    <row r="693" spans="5:7" x14ac:dyDescent="0.35">
      <c r="E693" s="2"/>
      <c r="F693" s="2"/>
      <c r="G693" s="2"/>
    </row>
    <row r="694" spans="5:7" x14ac:dyDescent="0.35">
      <c r="E694" s="2"/>
      <c r="F694" s="2"/>
      <c r="G694" s="2"/>
    </row>
    <row r="695" spans="5:7" x14ac:dyDescent="0.35">
      <c r="E695" s="2"/>
      <c r="F695" s="2"/>
      <c r="G695" s="2"/>
    </row>
    <row r="696" spans="5:7" x14ac:dyDescent="0.35">
      <c r="E696" s="2"/>
      <c r="F696" s="2"/>
      <c r="G696" s="2"/>
    </row>
    <row r="697" spans="5:7" x14ac:dyDescent="0.35">
      <c r="E697" s="2"/>
      <c r="F697" s="2"/>
      <c r="G697" s="2"/>
    </row>
    <row r="698" spans="5:7" x14ac:dyDescent="0.35">
      <c r="E698" s="2"/>
      <c r="F698" s="2"/>
      <c r="G698" s="2"/>
    </row>
    <row r="699" spans="5:7" x14ac:dyDescent="0.35">
      <c r="E699" s="2"/>
      <c r="F699" s="2"/>
      <c r="G699" s="2"/>
    </row>
    <row r="700" spans="5:7" x14ac:dyDescent="0.35">
      <c r="E700" s="2"/>
      <c r="F700" s="2"/>
      <c r="G700" s="2"/>
    </row>
    <row r="701" spans="5:7" x14ac:dyDescent="0.35">
      <c r="E701" s="2"/>
      <c r="F701" s="2"/>
      <c r="G701" s="2"/>
    </row>
    <row r="702" spans="5:7" x14ac:dyDescent="0.35">
      <c r="E702" s="2"/>
      <c r="F702" s="2"/>
      <c r="G702" s="2"/>
    </row>
    <row r="703" spans="5:7" x14ac:dyDescent="0.35">
      <c r="E703" s="2"/>
      <c r="F703" s="2"/>
      <c r="G703" s="2"/>
    </row>
    <row r="704" spans="5:7" x14ac:dyDescent="0.35">
      <c r="E704" s="2"/>
      <c r="F704" s="2"/>
      <c r="G704" s="2"/>
    </row>
    <row r="705" spans="5:7" x14ac:dyDescent="0.35">
      <c r="E705" s="2"/>
      <c r="F705" s="2"/>
      <c r="G705" s="2"/>
    </row>
    <row r="706" spans="5:7" x14ac:dyDescent="0.35">
      <c r="E706" s="2"/>
      <c r="F706" s="2"/>
      <c r="G706" s="2"/>
    </row>
    <row r="707" spans="5:7" x14ac:dyDescent="0.35">
      <c r="E707" s="2"/>
      <c r="F707" s="2"/>
      <c r="G707" s="2"/>
    </row>
    <row r="708" spans="5:7" x14ac:dyDescent="0.35">
      <c r="E708" s="2"/>
      <c r="F708" s="2"/>
      <c r="G708" s="2"/>
    </row>
    <row r="709" spans="5:7" x14ac:dyDescent="0.35">
      <c r="E709" s="2"/>
      <c r="F709" s="2"/>
      <c r="G709" s="2"/>
    </row>
    <row r="710" spans="5:7" x14ac:dyDescent="0.35">
      <c r="E710" s="2"/>
      <c r="F710" s="2"/>
      <c r="G710" s="2"/>
    </row>
    <row r="711" spans="5:7" x14ac:dyDescent="0.35">
      <c r="E711" s="2"/>
      <c r="F711" s="2"/>
      <c r="G711" s="2"/>
    </row>
    <row r="712" spans="5:7" x14ac:dyDescent="0.35">
      <c r="E712" s="2"/>
      <c r="F712" s="2"/>
      <c r="G712" s="2"/>
    </row>
    <row r="713" spans="5:7" x14ac:dyDescent="0.35">
      <c r="E713" s="2"/>
      <c r="F713" s="2"/>
      <c r="G713" s="2"/>
    </row>
    <row r="714" spans="5:7" x14ac:dyDescent="0.35">
      <c r="E714" s="2"/>
      <c r="F714" s="2"/>
      <c r="G714" s="2"/>
    </row>
    <row r="715" spans="5:7" x14ac:dyDescent="0.35">
      <c r="E715" s="2"/>
      <c r="F715" s="2"/>
      <c r="G715" s="2"/>
    </row>
    <row r="716" spans="5:7" x14ac:dyDescent="0.35">
      <c r="E716" s="2"/>
      <c r="F716" s="2"/>
      <c r="G716" s="2"/>
    </row>
    <row r="717" spans="5:7" x14ac:dyDescent="0.35">
      <c r="E717" s="2"/>
      <c r="F717" s="2"/>
      <c r="G717" s="2"/>
    </row>
    <row r="718" spans="5:7" x14ac:dyDescent="0.35">
      <c r="E718" s="2"/>
      <c r="F718" s="2"/>
      <c r="G718" s="2"/>
    </row>
    <row r="719" spans="5:7" x14ac:dyDescent="0.35">
      <c r="E719" s="2"/>
      <c r="F719" s="2"/>
      <c r="G719" s="2"/>
    </row>
    <row r="720" spans="5:7" x14ac:dyDescent="0.35">
      <c r="E720" s="2"/>
      <c r="F720" s="2"/>
      <c r="G720" s="2"/>
    </row>
    <row r="721" spans="5:7" x14ac:dyDescent="0.35">
      <c r="E721" s="2"/>
      <c r="F721" s="2"/>
      <c r="G721" s="2"/>
    </row>
    <row r="722" spans="5:7" x14ac:dyDescent="0.35">
      <c r="E722" s="2"/>
      <c r="F722" s="2"/>
      <c r="G722" s="2"/>
    </row>
    <row r="723" spans="5:7" x14ac:dyDescent="0.35">
      <c r="E723" s="2"/>
      <c r="F723" s="2"/>
      <c r="G723" s="2"/>
    </row>
    <row r="724" spans="5:7" x14ac:dyDescent="0.35">
      <c r="E724" s="2"/>
      <c r="F724" s="2"/>
      <c r="G724" s="2"/>
    </row>
    <row r="725" spans="5:7" x14ac:dyDescent="0.35">
      <c r="E725" s="2"/>
      <c r="F725" s="2"/>
      <c r="G725" s="2"/>
    </row>
    <row r="726" spans="5:7" x14ac:dyDescent="0.35">
      <c r="E726" s="2"/>
      <c r="F726" s="2"/>
      <c r="G726" s="2"/>
    </row>
    <row r="727" spans="5:7" x14ac:dyDescent="0.35">
      <c r="E727" s="2"/>
      <c r="F727" s="2"/>
      <c r="G727" s="2"/>
    </row>
    <row r="728" spans="5:7" x14ac:dyDescent="0.35">
      <c r="E728" s="2"/>
      <c r="F728" s="2"/>
      <c r="G728" s="2"/>
    </row>
    <row r="729" spans="5:7" x14ac:dyDescent="0.35">
      <c r="E729" s="2"/>
      <c r="F729" s="2"/>
      <c r="G729" s="2"/>
    </row>
    <row r="730" spans="5:7" x14ac:dyDescent="0.35">
      <c r="E730" s="2"/>
      <c r="F730" s="2"/>
      <c r="G730" s="2"/>
    </row>
    <row r="731" spans="5:7" x14ac:dyDescent="0.35">
      <c r="E731" s="2"/>
      <c r="F731" s="2"/>
      <c r="G731" s="2"/>
    </row>
    <row r="732" spans="5:7" x14ac:dyDescent="0.35">
      <c r="E732" s="2"/>
      <c r="F732" s="2"/>
      <c r="G732" s="2"/>
    </row>
    <row r="733" spans="5:7" x14ac:dyDescent="0.35">
      <c r="E733" s="2"/>
      <c r="F733" s="2"/>
      <c r="G733" s="2"/>
    </row>
    <row r="734" spans="5:7" x14ac:dyDescent="0.35">
      <c r="E734" s="2"/>
      <c r="F734" s="2"/>
      <c r="G734" s="2"/>
    </row>
    <row r="735" spans="5:7" x14ac:dyDescent="0.35">
      <c r="E735" s="2"/>
      <c r="F735" s="2"/>
      <c r="G735" s="2"/>
    </row>
    <row r="736" spans="5:7" x14ac:dyDescent="0.35">
      <c r="E736" s="2"/>
      <c r="F736" s="2"/>
      <c r="G736" s="2"/>
    </row>
    <row r="737" spans="5:7" x14ac:dyDescent="0.35">
      <c r="E737" s="2"/>
      <c r="F737" s="2"/>
      <c r="G737" s="2"/>
    </row>
    <row r="738" spans="5:7" x14ac:dyDescent="0.35">
      <c r="E738" s="2"/>
      <c r="F738" s="2"/>
      <c r="G738" s="2"/>
    </row>
    <row r="739" spans="5:7" x14ac:dyDescent="0.35">
      <c r="E739" s="2"/>
      <c r="F739" s="2"/>
      <c r="G739" s="2"/>
    </row>
    <row r="740" spans="5:7" x14ac:dyDescent="0.35">
      <c r="E740" s="2"/>
      <c r="F740" s="2"/>
      <c r="G740" s="2"/>
    </row>
    <row r="741" spans="5:7" x14ac:dyDescent="0.35">
      <c r="E741" s="2"/>
      <c r="F741" s="2"/>
      <c r="G741" s="2"/>
    </row>
    <row r="742" spans="5:7" x14ac:dyDescent="0.35">
      <c r="E742" s="2"/>
      <c r="F742" s="2"/>
      <c r="G742" s="2"/>
    </row>
    <row r="743" spans="5:7" x14ac:dyDescent="0.35">
      <c r="E743" s="2"/>
      <c r="F743" s="2"/>
      <c r="G743" s="2"/>
    </row>
    <row r="744" spans="5:7" x14ac:dyDescent="0.35">
      <c r="E744" s="2"/>
      <c r="F744" s="2"/>
      <c r="G744" s="2"/>
    </row>
    <row r="745" spans="5:7" x14ac:dyDescent="0.35">
      <c r="E745" s="2"/>
      <c r="F745" s="2"/>
      <c r="G745" s="2"/>
    </row>
    <row r="746" spans="5:7" x14ac:dyDescent="0.35">
      <c r="E746" s="2"/>
      <c r="F746" s="2"/>
      <c r="G746" s="2"/>
    </row>
    <row r="747" spans="5:7" x14ac:dyDescent="0.35">
      <c r="E747" s="2"/>
      <c r="F747" s="2"/>
      <c r="G747" s="2"/>
    </row>
    <row r="748" spans="5:7" x14ac:dyDescent="0.35">
      <c r="E748" s="2"/>
      <c r="F748" s="2"/>
      <c r="G748" s="2"/>
    </row>
    <row r="749" spans="5:7" x14ac:dyDescent="0.35">
      <c r="E749" s="2"/>
      <c r="F749" s="2"/>
      <c r="G749" s="2"/>
    </row>
    <row r="750" spans="5:7" x14ac:dyDescent="0.35">
      <c r="E750" s="2"/>
      <c r="F750" s="2"/>
      <c r="G750" s="2"/>
    </row>
    <row r="751" spans="5:7" x14ac:dyDescent="0.35">
      <c r="E751" s="2"/>
      <c r="F751" s="2"/>
      <c r="G751" s="2"/>
    </row>
    <row r="752" spans="5:7" x14ac:dyDescent="0.35">
      <c r="E752" s="2"/>
      <c r="F752" s="2"/>
      <c r="G752" s="2"/>
    </row>
    <row r="753" spans="5:7" x14ac:dyDescent="0.35">
      <c r="E753" s="2"/>
      <c r="F753" s="2"/>
      <c r="G753" s="2"/>
    </row>
    <row r="754" spans="5:7" x14ac:dyDescent="0.35">
      <c r="E754" s="2"/>
      <c r="F754" s="2"/>
      <c r="G754" s="2"/>
    </row>
    <row r="755" spans="5:7" x14ac:dyDescent="0.35">
      <c r="E755" s="2"/>
      <c r="F755" s="2"/>
      <c r="G755" s="2"/>
    </row>
    <row r="756" spans="5:7" x14ac:dyDescent="0.35">
      <c r="E756" s="2"/>
      <c r="F756" s="2"/>
      <c r="G756" s="2"/>
    </row>
    <row r="757" spans="5:7" x14ac:dyDescent="0.35">
      <c r="E757" s="2"/>
      <c r="F757" s="2"/>
      <c r="G757" s="2"/>
    </row>
    <row r="758" spans="5:7" x14ac:dyDescent="0.35">
      <c r="E758" s="2"/>
      <c r="F758" s="2"/>
      <c r="G758" s="2"/>
    </row>
    <row r="759" spans="5:7" x14ac:dyDescent="0.35">
      <c r="E759" s="2"/>
      <c r="F759" s="2"/>
      <c r="G759" s="2"/>
    </row>
    <row r="760" spans="5:7" x14ac:dyDescent="0.35">
      <c r="E760" s="2"/>
      <c r="F760" s="2"/>
      <c r="G760" s="2"/>
    </row>
    <row r="761" spans="5:7" x14ac:dyDescent="0.35">
      <c r="E761" s="2"/>
      <c r="F761" s="2"/>
      <c r="G761" s="2"/>
    </row>
    <row r="762" spans="5:7" x14ac:dyDescent="0.35">
      <c r="E762" s="2"/>
      <c r="F762" s="2"/>
      <c r="G762" s="2"/>
    </row>
    <row r="763" spans="5:7" x14ac:dyDescent="0.35">
      <c r="E763" s="2"/>
      <c r="F763" s="2"/>
      <c r="G763" s="2"/>
    </row>
    <row r="764" spans="5:7" x14ac:dyDescent="0.35">
      <c r="E764" s="2"/>
      <c r="F764" s="2"/>
      <c r="G764" s="2"/>
    </row>
    <row r="765" spans="5:7" x14ac:dyDescent="0.35">
      <c r="E765" s="2"/>
      <c r="F765" s="2"/>
      <c r="G765" s="2"/>
    </row>
    <row r="766" spans="5:7" x14ac:dyDescent="0.35">
      <c r="E766" s="2"/>
      <c r="F766" s="2"/>
      <c r="G766" s="2"/>
    </row>
    <row r="767" spans="5:7" x14ac:dyDescent="0.35">
      <c r="E767" s="2"/>
      <c r="F767" s="2"/>
      <c r="G767" s="2"/>
    </row>
    <row r="768" spans="5:7" x14ac:dyDescent="0.35">
      <c r="E768" s="2"/>
      <c r="F768" s="2"/>
      <c r="G768" s="2"/>
    </row>
    <row r="769" spans="5:7" x14ac:dyDescent="0.35">
      <c r="E769" s="2"/>
      <c r="F769" s="2"/>
      <c r="G769" s="2"/>
    </row>
    <row r="770" spans="5:7" x14ac:dyDescent="0.35">
      <c r="E770" s="2"/>
      <c r="F770" s="2"/>
      <c r="G770" s="2"/>
    </row>
    <row r="771" spans="5:7" x14ac:dyDescent="0.35">
      <c r="E771" s="2"/>
      <c r="F771" s="2"/>
      <c r="G771" s="2"/>
    </row>
    <row r="772" spans="5:7" x14ac:dyDescent="0.35">
      <c r="E772" s="2"/>
      <c r="F772" s="2"/>
      <c r="G772" s="2"/>
    </row>
    <row r="773" spans="5:7" x14ac:dyDescent="0.35">
      <c r="E773" s="2"/>
      <c r="F773" s="2"/>
      <c r="G773" s="2"/>
    </row>
    <row r="774" spans="5:7" x14ac:dyDescent="0.35">
      <c r="E774" s="2"/>
      <c r="F774" s="2"/>
      <c r="G774" s="2"/>
    </row>
    <row r="775" spans="5:7" x14ac:dyDescent="0.35">
      <c r="E775" s="2"/>
      <c r="F775" s="2"/>
      <c r="G775" s="2"/>
    </row>
    <row r="776" spans="5:7" x14ac:dyDescent="0.35">
      <c r="E776" s="2"/>
      <c r="F776" s="2"/>
      <c r="G776" s="2"/>
    </row>
    <row r="777" spans="5:7" x14ac:dyDescent="0.35">
      <c r="E777" s="2"/>
      <c r="F777" s="2"/>
      <c r="G777" s="2"/>
    </row>
    <row r="778" spans="5:7" x14ac:dyDescent="0.35">
      <c r="E778" s="2"/>
      <c r="F778" s="2"/>
      <c r="G778" s="2"/>
    </row>
    <row r="779" spans="5:7" x14ac:dyDescent="0.35">
      <c r="E779" s="2"/>
      <c r="F779" s="2"/>
      <c r="G779" s="2"/>
    </row>
    <row r="780" spans="5:7" x14ac:dyDescent="0.35">
      <c r="E780" s="2"/>
      <c r="F780" s="2"/>
      <c r="G780" s="2"/>
    </row>
    <row r="781" spans="5:7" x14ac:dyDescent="0.35">
      <c r="E781" s="2"/>
      <c r="F781" s="2"/>
      <c r="G781" s="2"/>
    </row>
    <row r="782" spans="5:7" x14ac:dyDescent="0.35">
      <c r="E782" s="2"/>
      <c r="F782" s="2"/>
      <c r="G782" s="2"/>
    </row>
    <row r="783" spans="5:7" x14ac:dyDescent="0.35">
      <c r="E783" s="2"/>
      <c r="F783" s="2"/>
      <c r="G783" s="2"/>
    </row>
    <row r="784" spans="5:7" x14ac:dyDescent="0.35">
      <c r="E784" s="2"/>
      <c r="F784" s="2"/>
      <c r="G784" s="2"/>
    </row>
    <row r="785" spans="5:7" x14ac:dyDescent="0.35">
      <c r="E785" s="2"/>
      <c r="F785" s="2"/>
      <c r="G785" s="2"/>
    </row>
    <row r="786" spans="5:7" x14ac:dyDescent="0.35">
      <c r="E786" s="2"/>
      <c r="F786" s="2"/>
      <c r="G786" s="2"/>
    </row>
    <row r="787" spans="5:7" x14ac:dyDescent="0.35">
      <c r="E787" s="2"/>
      <c r="F787" s="2"/>
      <c r="G787" s="2"/>
    </row>
    <row r="788" spans="5:7" x14ac:dyDescent="0.35">
      <c r="E788" s="2"/>
      <c r="F788" s="2"/>
      <c r="G788" s="2"/>
    </row>
    <row r="789" spans="5:7" x14ac:dyDescent="0.35">
      <c r="E789" s="2"/>
      <c r="F789" s="2"/>
      <c r="G789" s="2"/>
    </row>
    <row r="790" spans="5:7" x14ac:dyDescent="0.35">
      <c r="E790" s="2"/>
      <c r="F790" s="2"/>
      <c r="G790" s="2"/>
    </row>
    <row r="791" spans="5:7" x14ac:dyDescent="0.35">
      <c r="E791" s="2"/>
      <c r="F791" s="2"/>
      <c r="G791" s="2"/>
    </row>
    <row r="792" spans="5:7" x14ac:dyDescent="0.35">
      <c r="E792" s="2"/>
      <c r="F792" s="2"/>
      <c r="G792" s="2"/>
    </row>
    <row r="793" spans="5:7" x14ac:dyDescent="0.35">
      <c r="E793" s="2"/>
      <c r="F793" s="2"/>
      <c r="G793" s="2"/>
    </row>
    <row r="794" spans="5:7" x14ac:dyDescent="0.35">
      <c r="E794" s="2"/>
      <c r="F794" s="2"/>
      <c r="G794" s="2"/>
    </row>
    <row r="795" spans="5:7" x14ac:dyDescent="0.35">
      <c r="E795" s="2"/>
      <c r="F795" s="2"/>
      <c r="G795" s="2"/>
    </row>
    <row r="796" spans="5:7" x14ac:dyDescent="0.35">
      <c r="E796" s="2"/>
      <c r="F796" s="2"/>
      <c r="G796" s="2"/>
    </row>
    <row r="797" spans="5:7" x14ac:dyDescent="0.35">
      <c r="E797" s="2"/>
      <c r="F797" s="2"/>
      <c r="G797" s="2"/>
    </row>
    <row r="798" spans="5:7" x14ac:dyDescent="0.35">
      <c r="E798" s="2"/>
      <c r="F798" s="2"/>
      <c r="G798" s="2"/>
    </row>
    <row r="799" spans="5:7" x14ac:dyDescent="0.35">
      <c r="E799" s="2"/>
      <c r="F799" s="2"/>
      <c r="G799" s="2"/>
    </row>
    <row r="800" spans="5:7" x14ac:dyDescent="0.35">
      <c r="E800" s="2"/>
      <c r="F800" s="2"/>
      <c r="G800" s="2"/>
    </row>
    <row r="801" spans="5:7" x14ac:dyDescent="0.35">
      <c r="E801" s="2"/>
      <c r="F801" s="2"/>
      <c r="G801" s="2"/>
    </row>
    <row r="802" spans="5:7" x14ac:dyDescent="0.35">
      <c r="E802" s="2"/>
      <c r="F802" s="2"/>
      <c r="G802" s="2"/>
    </row>
    <row r="803" spans="5:7" x14ac:dyDescent="0.35">
      <c r="E803" s="2"/>
      <c r="F803" s="2"/>
      <c r="G803" s="2"/>
    </row>
    <row r="804" spans="5:7" x14ac:dyDescent="0.35">
      <c r="E804" s="2"/>
      <c r="F804" s="2"/>
      <c r="G804" s="2"/>
    </row>
    <row r="805" spans="5:7" x14ac:dyDescent="0.35">
      <c r="E805" s="2"/>
      <c r="F805" s="2"/>
      <c r="G805" s="2"/>
    </row>
    <row r="806" spans="5:7" x14ac:dyDescent="0.35">
      <c r="E806" s="2"/>
      <c r="F806" s="2"/>
      <c r="G806" s="2"/>
    </row>
    <row r="807" spans="5:7" x14ac:dyDescent="0.35">
      <c r="E807" s="2"/>
      <c r="F807" s="2"/>
      <c r="G807" s="2"/>
    </row>
    <row r="808" spans="5:7" x14ac:dyDescent="0.35">
      <c r="E808" s="2"/>
      <c r="F808" s="2"/>
      <c r="G808" s="2"/>
    </row>
    <row r="809" spans="5:7" x14ac:dyDescent="0.35">
      <c r="E809" s="2"/>
      <c r="F809" s="2"/>
      <c r="G809" s="2"/>
    </row>
    <row r="810" spans="5:7" x14ac:dyDescent="0.35">
      <c r="E810" s="2"/>
      <c r="F810" s="2"/>
      <c r="G810" s="2"/>
    </row>
    <row r="811" spans="5:7" x14ac:dyDescent="0.35">
      <c r="E811" s="2"/>
      <c r="F811" s="2"/>
      <c r="G811" s="2"/>
    </row>
    <row r="812" spans="5:7" x14ac:dyDescent="0.35">
      <c r="E812" s="2"/>
      <c r="F812" s="2"/>
      <c r="G812" s="2"/>
    </row>
    <row r="813" spans="5:7" x14ac:dyDescent="0.35">
      <c r="E813" s="2"/>
      <c r="F813" s="2"/>
      <c r="G813" s="2"/>
    </row>
    <row r="814" spans="5:7" x14ac:dyDescent="0.35">
      <c r="E814" s="2"/>
      <c r="F814" s="2"/>
      <c r="G814" s="2"/>
    </row>
    <row r="815" spans="5:7" x14ac:dyDescent="0.35">
      <c r="E815" s="2"/>
      <c r="F815" s="2"/>
      <c r="G815" s="2"/>
    </row>
    <row r="816" spans="5:7" x14ac:dyDescent="0.35">
      <c r="E816" s="2"/>
      <c r="F816" s="2"/>
      <c r="G816" s="2"/>
    </row>
    <row r="817" spans="5:7" x14ac:dyDescent="0.35">
      <c r="E817" s="2"/>
      <c r="F817" s="2"/>
      <c r="G817" s="2"/>
    </row>
    <row r="818" spans="5:7" x14ac:dyDescent="0.35">
      <c r="E818" s="2"/>
      <c r="F818" s="2"/>
      <c r="G818" s="2"/>
    </row>
    <row r="819" spans="5:7" x14ac:dyDescent="0.35">
      <c r="E819" s="2"/>
      <c r="F819" s="2"/>
      <c r="G819" s="2"/>
    </row>
    <row r="820" spans="5:7" x14ac:dyDescent="0.35">
      <c r="E820" s="2"/>
      <c r="F820" s="2"/>
      <c r="G820" s="2"/>
    </row>
    <row r="821" spans="5:7" x14ac:dyDescent="0.35">
      <c r="E821" s="2"/>
      <c r="F821" s="2"/>
      <c r="G821" s="2"/>
    </row>
    <row r="822" spans="5:7" x14ac:dyDescent="0.35">
      <c r="E822" s="2"/>
      <c r="F822" s="2"/>
      <c r="G822" s="2"/>
    </row>
    <row r="823" spans="5:7" x14ac:dyDescent="0.35">
      <c r="E823" s="2"/>
      <c r="F823" s="2"/>
      <c r="G823" s="2"/>
    </row>
    <row r="824" spans="5:7" x14ac:dyDescent="0.35">
      <c r="E824" s="2"/>
      <c r="F824" s="2"/>
      <c r="G824" s="2"/>
    </row>
    <row r="825" spans="5:7" x14ac:dyDescent="0.35">
      <c r="E825" s="2"/>
      <c r="F825" s="2"/>
      <c r="G825" s="2"/>
    </row>
    <row r="826" spans="5:7" x14ac:dyDescent="0.35">
      <c r="E826" s="2"/>
      <c r="F826" s="2"/>
      <c r="G826" s="2"/>
    </row>
    <row r="827" spans="5:7" x14ac:dyDescent="0.35">
      <c r="E827" s="2"/>
      <c r="F827" s="2"/>
      <c r="G827" s="2"/>
    </row>
    <row r="828" spans="5:7" x14ac:dyDescent="0.35">
      <c r="E828" s="2"/>
      <c r="F828" s="2"/>
      <c r="G828" s="2"/>
    </row>
    <row r="829" spans="5:7" x14ac:dyDescent="0.35">
      <c r="E829" s="2"/>
      <c r="F829" s="2"/>
      <c r="G829" s="2"/>
    </row>
    <row r="830" spans="5:7" x14ac:dyDescent="0.35">
      <c r="E830" s="2"/>
      <c r="F830" s="2"/>
      <c r="G830" s="2"/>
    </row>
    <row r="831" spans="5:7" x14ac:dyDescent="0.35">
      <c r="E831" s="2"/>
      <c r="F831" s="2"/>
      <c r="G831" s="2"/>
    </row>
    <row r="832" spans="5:7" x14ac:dyDescent="0.35">
      <c r="E832" s="2"/>
      <c r="F832" s="2"/>
      <c r="G832" s="2"/>
    </row>
    <row r="833" spans="5:7" x14ac:dyDescent="0.35">
      <c r="E833" s="2"/>
      <c r="F833" s="2"/>
      <c r="G833" s="2"/>
    </row>
    <row r="834" spans="5:7" x14ac:dyDescent="0.35">
      <c r="E834" s="2"/>
      <c r="F834" s="2"/>
      <c r="G834" s="2"/>
    </row>
    <row r="835" spans="5:7" x14ac:dyDescent="0.35">
      <c r="E835" s="2"/>
      <c r="F835" s="2"/>
      <c r="G835" s="2"/>
    </row>
    <row r="836" spans="5:7" x14ac:dyDescent="0.35">
      <c r="E836" s="2"/>
      <c r="F836" s="2"/>
      <c r="G836" s="2"/>
    </row>
    <row r="837" spans="5:7" x14ac:dyDescent="0.35">
      <c r="E837" s="2"/>
      <c r="F837" s="2"/>
      <c r="G837" s="2"/>
    </row>
    <row r="838" spans="5:7" x14ac:dyDescent="0.35">
      <c r="E838" s="2"/>
      <c r="F838" s="2"/>
      <c r="G838" s="2"/>
    </row>
    <row r="839" spans="5:7" x14ac:dyDescent="0.35">
      <c r="E839" s="2"/>
      <c r="F839" s="2"/>
      <c r="G839" s="2"/>
    </row>
    <row r="840" spans="5:7" x14ac:dyDescent="0.35">
      <c r="E840" s="2"/>
      <c r="F840" s="2"/>
      <c r="G840" s="2"/>
    </row>
    <row r="841" spans="5:7" x14ac:dyDescent="0.35">
      <c r="E841" s="2"/>
      <c r="F841" s="2"/>
      <c r="G841" s="2"/>
    </row>
    <row r="842" spans="5:7" x14ac:dyDescent="0.35">
      <c r="E842" s="2"/>
      <c r="F842" s="2"/>
      <c r="G842" s="2"/>
    </row>
    <row r="843" spans="5:7" x14ac:dyDescent="0.35">
      <c r="E843" s="2"/>
      <c r="F843" s="2"/>
      <c r="G843" s="2"/>
    </row>
    <row r="844" spans="5:7" x14ac:dyDescent="0.35">
      <c r="E844" s="2"/>
      <c r="F844" s="2"/>
      <c r="G844" s="2"/>
    </row>
    <row r="845" spans="5:7" x14ac:dyDescent="0.35">
      <c r="E845" s="2"/>
      <c r="F845" s="2"/>
      <c r="G845" s="2"/>
    </row>
    <row r="846" spans="5:7" x14ac:dyDescent="0.35">
      <c r="E846" s="2"/>
      <c r="F846" s="2"/>
      <c r="G846" s="2"/>
    </row>
    <row r="847" spans="5:7" x14ac:dyDescent="0.35">
      <c r="E847" s="2"/>
      <c r="F847" s="2"/>
      <c r="G847" s="2"/>
    </row>
    <row r="848" spans="5:7" x14ac:dyDescent="0.35">
      <c r="E848" s="2"/>
      <c r="F848" s="2"/>
      <c r="G848" s="2"/>
    </row>
    <row r="849" spans="5:7" x14ac:dyDescent="0.35">
      <c r="E849" s="2"/>
      <c r="F849" s="2"/>
      <c r="G849" s="2"/>
    </row>
    <row r="850" spans="5:7" x14ac:dyDescent="0.35">
      <c r="E850" s="2"/>
      <c r="F850" s="2"/>
      <c r="G850" s="2"/>
    </row>
    <row r="851" spans="5:7" x14ac:dyDescent="0.35">
      <c r="E851" s="2"/>
      <c r="F851" s="2"/>
      <c r="G851" s="2"/>
    </row>
    <row r="852" spans="5:7" x14ac:dyDescent="0.35">
      <c r="E852" s="2"/>
      <c r="F852" s="2"/>
      <c r="G852" s="2"/>
    </row>
    <row r="853" spans="5:7" x14ac:dyDescent="0.35">
      <c r="E853" s="2"/>
      <c r="F853" s="2"/>
      <c r="G853" s="2"/>
    </row>
    <row r="854" spans="5:7" x14ac:dyDescent="0.35">
      <c r="E854" s="2"/>
      <c r="F854" s="2"/>
      <c r="G854" s="2"/>
    </row>
    <row r="855" spans="5:7" x14ac:dyDescent="0.35">
      <c r="E855" s="2"/>
      <c r="F855" s="2"/>
      <c r="G855" s="2"/>
    </row>
    <row r="856" spans="5:7" x14ac:dyDescent="0.35">
      <c r="E856" s="2"/>
      <c r="F856" s="2"/>
      <c r="G856" s="2"/>
    </row>
    <row r="857" spans="5:7" x14ac:dyDescent="0.35">
      <c r="E857" s="2"/>
      <c r="F857" s="2"/>
      <c r="G857" s="2"/>
    </row>
    <row r="858" spans="5:7" x14ac:dyDescent="0.35">
      <c r="E858" s="2"/>
      <c r="F858" s="2"/>
      <c r="G858" s="2"/>
    </row>
    <row r="859" spans="5:7" x14ac:dyDescent="0.35">
      <c r="E859" s="2"/>
      <c r="F859" s="2"/>
      <c r="G859" s="2"/>
    </row>
    <row r="860" spans="5:7" x14ac:dyDescent="0.35">
      <c r="E860" s="2"/>
      <c r="F860" s="2"/>
      <c r="G860" s="2"/>
    </row>
    <row r="861" spans="5:7" x14ac:dyDescent="0.35">
      <c r="E861" s="2"/>
      <c r="F861" s="2"/>
      <c r="G861" s="2"/>
    </row>
    <row r="862" spans="5:7" x14ac:dyDescent="0.35">
      <c r="E862" s="2"/>
      <c r="F862" s="2"/>
      <c r="G862" s="2"/>
    </row>
    <row r="863" spans="5:7" x14ac:dyDescent="0.35">
      <c r="E863" s="2"/>
      <c r="F863" s="2"/>
      <c r="G863" s="2"/>
    </row>
    <row r="864" spans="5:7" x14ac:dyDescent="0.35">
      <c r="E864" s="2"/>
      <c r="F864" s="2"/>
      <c r="G864" s="2"/>
    </row>
    <row r="865" spans="5:7" x14ac:dyDescent="0.35">
      <c r="E865" s="2"/>
      <c r="F865" s="2"/>
      <c r="G865" s="2"/>
    </row>
    <row r="866" spans="5:7" x14ac:dyDescent="0.35">
      <c r="E866" s="2"/>
      <c r="F866" s="2"/>
      <c r="G866" s="2"/>
    </row>
    <row r="867" spans="5:7" x14ac:dyDescent="0.35">
      <c r="E867" s="2"/>
      <c r="F867" s="2"/>
      <c r="G867" s="2"/>
    </row>
    <row r="868" spans="5:7" x14ac:dyDescent="0.35">
      <c r="E868" s="2"/>
      <c r="F868" s="2"/>
      <c r="G868" s="2"/>
    </row>
    <row r="869" spans="5:7" x14ac:dyDescent="0.35">
      <c r="E869" s="2"/>
      <c r="F869" s="2"/>
      <c r="G869" s="2"/>
    </row>
    <row r="870" spans="5:7" x14ac:dyDescent="0.35">
      <c r="E870" s="2"/>
      <c r="F870" s="2"/>
      <c r="G870" s="2"/>
    </row>
    <row r="871" spans="5:7" x14ac:dyDescent="0.35">
      <c r="E871" s="2"/>
      <c r="F871" s="2"/>
      <c r="G871" s="2"/>
    </row>
    <row r="872" spans="5:7" x14ac:dyDescent="0.35">
      <c r="E872" s="2"/>
      <c r="F872" s="2"/>
      <c r="G872" s="2"/>
    </row>
    <row r="873" spans="5:7" x14ac:dyDescent="0.35">
      <c r="E873" s="2"/>
      <c r="F873" s="2"/>
      <c r="G873" s="2"/>
    </row>
    <row r="874" spans="5:7" x14ac:dyDescent="0.35">
      <c r="E874" s="2"/>
      <c r="F874" s="2"/>
      <c r="G874" s="2"/>
    </row>
    <row r="875" spans="5:7" x14ac:dyDescent="0.35">
      <c r="E875" s="2"/>
      <c r="F875" s="2"/>
      <c r="G875" s="2"/>
    </row>
    <row r="876" spans="5:7" x14ac:dyDescent="0.35">
      <c r="E876" s="2"/>
      <c r="F876" s="2"/>
      <c r="G876" s="2"/>
    </row>
    <row r="877" spans="5:7" x14ac:dyDescent="0.35">
      <c r="E877" s="2"/>
      <c r="F877" s="2"/>
      <c r="G877" s="2"/>
    </row>
    <row r="878" spans="5:7" x14ac:dyDescent="0.35">
      <c r="E878" s="2"/>
      <c r="F878" s="2"/>
      <c r="G878" s="2"/>
    </row>
    <row r="879" spans="5:7" x14ac:dyDescent="0.35">
      <c r="E879" s="2"/>
      <c r="F879" s="2"/>
      <c r="G879" s="2"/>
    </row>
    <row r="880" spans="5:7" x14ac:dyDescent="0.35">
      <c r="E880" s="2"/>
      <c r="F880" s="2"/>
      <c r="G880" s="2"/>
    </row>
    <row r="881" spans="5:7" x14ac:dyDescent="0.35">
      <c r="E881" s="2"/>
      <c r="F881" s="2"/>
      <c r="G881" s="2"/>
    </row>
    <row r="882" spans="5:7" x14ac:dyDescent="0.35">
      <c r="E882" s="2"/>
      <c r="F882" s="2"/>
      <c r="G882" s="2"/>
    </row>
    <row r="883" spans="5:7" x14ac:dyDescent="0.35">
      <c r="E883" s="2"/>
      <c r="F883" s="2"/>
      <c r="G883" s="2"/>
    </row>
    <row r="884" spans="5:7" x14ac:dyDescent="0.35">
      <c r="E884" s="2"/>
      <c r="F884" s="2"/>
      <c r="G884" s="2"/>
    </row>
    <row r="885" spans="5:7" x14ac:dyDescent="0.35">
      <c r="E885" s="2"/>
      <c r="F885" s="2"/>
      <c r="G885" s="2"/>
    </row>
    <row r="886" spans="5:7" x14ac:dyDescent="0.35">
      <c r="E886" s="2"/>
      <c r="F886" s="2"/>
      <c r="G886" s="2"/>
    </row>
    <row r="887" spans="5:7" x14ac:dyDescent="0.35">
      <c r="E887" s="2"/>
      <c r="F887" s="2"/>
      <c r="G887" s="2"/>
    </row>
    <row r="888" spans="5:7" x14ac:dyDescent="0.35">
      <c r="E888" s="2"/>
      <c r="F888" s="2"/>
      <c r="G888" s="2"/>
    </row>
    <row r="889" spans="5:7" x14ac:dyDescent="0.35">
      <c r="E889" s="2"/>
      <c r="F889" s="2"/>
      <c r="G889" s="2"/>
    </row>
    <row r="890" spans="5:7" x14ac:dyDescent="0.35">
      <c r="E890" s="2"/>
      <c r="F890" s="2"/>
      <c r="G890" s="2"/>
    </row>
    <row r="891" spans="5:7" x14ac:dyDescent="0.35">
      <c r="E891" s="2"/>
      <c r="F891" s="2"/>
      <c r="G891" s="2"/>
    </row>
    <row r="892" spans="5:7" x14ac:dyDescent="0.35">
      <c r="E892" s="2"/>
      <c r="F892" s="2"/>
      <c r="G892" s="2"/>
    </row>
    <row r="893" spans="5:7" x14ac:dyDescent="0.35">
      <c r="E893" s="2"/>
      <c r="F893" s="2"/>
      <c r="G893" s="2"/>
    </row>
    <row r="894" spans="5:7" x14ac:dyDescent="0.35">
      <c r="E894" s="2"/>
      <c r="F894" s="2"/>
      <c r="G894" s="2"/>
    </row>
    <row r="895" spans="5:7" x14ac:dyDescent="0.35">
      <c r="E895" s="2"/>
      <c r="F895" s="2"/>
      <c r="G895" s="2"/>
    </row>
    <row r="896" spans="5:7" x14ac:dyDescent="0.35">
      <c r="E896" s="2"/>
      <c r="F896" s="2"/>
      <c r="G896" s="2"/>
    </row>
    <row r="897" spans="5:7" x14ac:dyDescent="0.35">
      <c r="E897" s="2"/>
      <c r="F897" s="2"/>
      <c r="G897" s="2"/>
    </row>
    <row r="898" spans="5:7" x14ac:dyDescent="0.35">
      <c r="E898" s="2"/>
      <c r="F898" s="2"/>
      <c r="G898" s="2"/>
    </row>
    <row r="899" spans="5:7" x14ac:dyDescent="0.35">
      <c r="E899" s="2"/>
      <c r="F899" s="2"/>
      <c r="G899" s="2"/>
    </row>
    <row r="900" spans="5:7" x14ac:dyDescent="0.35">
      <c r="E900" s="2"/>
      <c r="F900" s="2"/>
      <c r="G900" s="2"/>
    </row>
    <row r="901" spans="5:7" x14ac:dyDescent="0.35">
      <c r="E901" s="2"/>
      <c r="F901" s="2"/>
      <c r="G901" s="2"/>
    </row>
    <row r="902" spans="5:7" x14ac:dyDescent="0.35">
      <c r="E902" s="2"/>
      <c r="F902" s="2"/>
      <c r="G902" s="2"/>
    </row>
    <row r="903" spans="5:7" x14ac:dyDescent="0.35">
      <c r="E903" s="2"/>
      <c r="F903" s="2"/>
      <c r="G903" s="2"/>
    </row>
    <row r="904" spans="5:7" x14ac:dyDescent="0.35">
      <c r="E904" s="2"/>
      <c r="F904" s="2"/>
      <c r="G904" s="2"/>
    </row>
    <row r="905" spans="5:7" x14ac:dyDescent="0.35">
      <c r="E905" s="2"/>
      <c r="F905" s="2"/>
      <c r="G905" s="2"/>
    </row>
    <row r="906" spans="5:7" x14ac:dyDescent="0.35">
      <c r="E906" s="2"/>
      <c r="F906" s="2"/>
      <c r="G906" s="2"/>
    </row>
    <row r="907" spans="5:7" x14ac:dyDescent="0.35">
      <c r="E907" s="2"/>
      <c r="F907" s="2"/>
      <c r="G907" s="2"/>
    </row>
    <row r="908" spans="5:7" x14ac:dyDescent="0.35">
      <c r="E908" s="2"/>
      <c r="F908" s="2"/>
      <c r="G908" s="2"/>
    </row>
    <row r="909" spans="5:7" x14ac:dyDescent="0.35">
      <c r="E909" s="2"/>
      <c r="F909" s="2"/>
      <c r="G909" s="2"/>
    </row>
    <row r="910" spans="5:7" x14ac:dyDescent="0.35">
      <c r="E910" s="2"/>
      <c r="F910" s="2"/>
      <c r="G910" s="2"/>
    </row>
    <row r="911" spans="5:7" x14ac:dyDescent="0.35">
      <c r="E911" s="2"/>
      <c r="F911" s="2"/>
      <c r="G911" s="2"/>
    </row>
    <row r="912" spans="5:7" x14ac:dyDescent="0.35">
      <c r="E912" s="2"/>
      <c r="F912" s="2"/>
      <c r="G912" s="2"/>
    </row>
    <row r="913" spans="5:7" x14ac:dyDescent="0.35">
      <c r="E913" s="2"/>
      <c r="F913" s="2"/>
      <c r="G913" s="2"/>
    </row>
    <row r="914" spans="5:7" x14ac:dyDescent="0.35">
      <c r="E914" s="2"/>
      <c r="F914" s="2"/>
      <c r="G914" s="2"/>
    </row>
    <row r="915" spans="5:7" x14ac:dyDescent="0.35">
      <c r="E915" s="2"/>
      <c r="F915" s="2"/>
      <c r="G915" s="2"/>
    </row>
    <row r="916" spans="5:7" x14ac:dyDescent="0.35">
      <c r="E916" s="2"/>
      <c r="F916" s="2"/>
      <c r="G916" s="2"/>
    </row>
    <row r="917" spans="5:7" x14ac:dyDescent="0.35">
      <c r="E917" s="2"/>
      <c r="F917" s="2"/>
      <c r="G917" s="2"/>
    </row>
    <row r="918" spans="5:7" x14ac:dyDescent="0.35">
      <c r="E918" s="2"/>
      <c r="F918" s="2"/>
      <c r="G918" s="2"/>
    </row>
    <row r="919" spans="5:7" x14ac:dyDescent="0.35">
      <c r="E919" s="2"/>
      <c r="F919" s="2"/>
      <c r="G919" s="2"/>
    </row>
    <row r="920" spans="5:7" x14ac:dyDescent="0.35">
      <c r="E920" s="2"/>
      <c r="F920" s="2"/>
      <c r="G920" s="2"/>
    </row>
    <row r="921" spans="5:7" x14ac:dyDescent="0.35">
      <c r="E921" s="2"/>
      <c r="F921" s="2"/>
      <c r="G921" s="2"/>
    </row>
    <row r="922" spans="5:7" x14ac:dyDescent="0.35">
      <c r="E922" s="2"/>
      <c r="F922" s="2"/>
      <c r="G922" s="2"/>
    </row>
    <row r="923" spans="5:7" x14ac:dyDescent="0.35">
      <c r="E923" s="2"/>
      <c r="F923" s="2"/>
      <c r="G923" s="2"/>
    </row>
    <row r="924" spans="5:7" x14ac:dyDescent="0.35">
      <c r="E924" s="2"/>
      <c r="F924" s="2"/>
      <c r="G924" s="2"/>
    </row>
    <row r="925" spans="5:7" x14ac:dyDescent="0.35">
      <c r="E925" s="2"/>
      <c r="F925" s="2"/>
      <c r="G925" s="2"/>
    </row>
    <row r="926" spans="5:7" x14ac:dyDescent="0.35">
      <c r="E926" s="2"/>
      <c r="F926" s="2"/>
      <c r="G926" s="2"/>
    </row>
    <row r="927" spans="5:7" x14ac:dyDescent="0.35">
      <c r="E927" s="2"/>
      <c r="F927" s="2"/>
      <c r="G927" s="2"/>
    </row>
    <row r="928" spans="5:7" x14ac:dyDescent="0.35">
      <c r="E928" s="2"/>
      <c r="F928" s="2"/>
      <c r="G928" s="2"/>
    </row>
    <row r="929" spans="5:7" x14ac:dyDescent="0.35">
      <c r="E929" s="2"/>
      <c r="F929" s="2"/>
      <c r="G929" s="2"/>
    </row>
    <row r="930" spans="5:7" x14ac:dyDescent="0.35">
      <c r="E930" s="2"/>
      <c r="F930" s="2"/>
      <c r="G930" s="2"/>
    </row>
    <row r="931" spans="5:7" x14ac:dyDescent="0.35">
      <c r="E931" s="2"/>
      <c r="F931" s="2"/>
      <c r="G931" s="2"/>
    </row>
    <row r="932" spans="5:7" x14ac:dyDescent="0.35">
      <c r="E932" s="2"/>
      <c r="F932" s="2"/>
      <c r="G932" s="2"/>
    </row>
    <row r="933" spans="5:7" x14ac:dyDescent="0.35">
      <c r="E933" s="2"/>
      <c r="F933" s="2"/>
      <c r="G933" s="2"/>
    </row>
    <row r="934" spans="5:7" x14ac:dyDescent="0.35">
      <c r="E934" s="2"/>
      <c r="F934" s="2"/>
      <c r="G934" s="2"/>
    </row>
    <row r="935" spans="5:7" x14ac:dyDescent="0.35">
      <c r="E935" s="2"/>
      <c r="F935" s="2"/>
      <c r="G935" s="2"/>
    </row>
    <row r="936" spans="5:7" x14ac:dyDescent="0.35">
      <c r="E936" s="2"/>
      <c r="F936" s="2"/>
      <c r="G936" s="2"/>
    </row>
    <row r="937" spans="5:7" x14ac:dyDescent="0.35">
      <c r="E937" s="2"/>
      <c r="F937" s="2"/>
      <c r="G937" s="2"/>
    </row>
    <row r="938" spans="5:7" x14ac:dyDescent="0.35">
      <c r="E938" s="2"/>
      <c r="F938" s="2"/>
      <c r="G938" s="2"/>
    </row>
    <row r="939" spans="5:7" x14ac:dyDescent="0.35">
      <c r="E939" s="2"/>
      <c r="F939" s="2"/>
      <c r="G939" s="2"/>
    </row>
    <row r="940" spans="5:7" x14ac:dyDescent="0.35">
      <c r="E940" s="2"/>
      <c r="F940" s="2"/>
      <c r="G940" s="2"/>
    </row>
    <row r="941" spans="5:7" x14ac:dyDescent="0.35">
      <c r="E941" s="2"/>
      <c r="F941" s="2"/>
      <c r="G941" s="2"/>
    </row>
    <row r="942" spans="5:7" x14ac:dyDescent="0.35">
      <c r="E942" s="2"/>
      <c r="F942" s="2"/>
      <c r="G942" s="2"/>
    </row>
    <row r="943" spans="5:7" x14ac:dyDescent="0.35">
      <c r="E943" s="2"/>
      <c r="F943" s="2"/>
      <c r="G943" s="2"/>
    </row>
    <row r="944" spans="5:7" x14ac:dyDescent="0.35">
      <c r="E944" s="2"/>
      <c r="F944" s="2"/>
      <c r="G944" s="2"/>
    </row>
    <row r="945" spans="5:7" x14ac:dyDescent="0.35">
      <c r="E945" s="2"/>
      <c r="F945" s="2"/>
      <c r="G945" s="2"/>
    </row>
    <row r="946" spans="5:7" x14ac:dyDescent="0.35">
      <c r="E946" s="2"/>
      <c r="F946" s="2"/>
      <c r="G946" s="2"/>
    </row>
    <row r="947" spans="5:7" x14ac:dyDescent="0.35">
      <c r="E947" s="2"/>
      <c r="F947" s="2"/>
      <c r="G947" s="2"/>
    </row>
    <row r="948" spans="5:7" x14ac:dyDescent="0.35">
      <c r="E948" s="2"/>
      <c r="F948" s="2"/>
      <c r="G948" s="2"/>
    </row>
    <row r="949" spans="5:7" x14ac:dyDescent="0.35">
      <c r="E949" s="2"/>
      <c r="F949" s="2"/>
      <c r="G949" s="2"/>
    </row>
    <row r="950" spans="5:7" x14ac:dyDescent="0.35">
      <c r="E950" s="2"/>
      <c r="F950" s="2"/>
      <c r="G950" s="2"/>
    </row>
    <row r="951" spans="5:7" x14ac:dyDescent="0.35">
      <c r="E951" s="2"/>
      <c r="F951" s="2"/>
      <c r="G951" s="2"/>
    </row>
    <row r="952" spans="5:7" x14ac:dyDescent="0.35">
      <c r="E952" s="2"/>
      <c r="F952" s="2"/>
      <c r="G952" s="2"/>
    </row>
    <row r="953" spans="5:7" x14ac:dyDescent="0.35">
      <c r="E953" s="2"/>
      <c r="F953" s="2"/>
      <c r="G953" s="2"/>
    </row>
    <row r="954" spans="5:7" x14ac:dyDescent="0.35">
      <c r="E954" s="2"/>
      <c r="F954" s="2"/>
      <c r="G954" s="2"/>
    </row>
    <row r="955" spans="5:7" x14ac:dyDescent="0.35">
      <c r="E955" s="2"/>
      <c r="F955" s="2"/>
      <c r="G955" s="2"/>
    </row>
    <row r="956" spans="5:7" x14ac:dyDescent="0.35">
      <c r="E956" s="2"/>
      <c r="F956" s="2"/>
      <c r="G956" s="2"/>
    </row>
    <row r="957" spans="5:7" x14ac:dyDescent="0.35">
      <c r="E957" s="2"/>
      <c r="F957" s="2"/>
      <c r="G957" s="2"/>
    </row>
    <row r="958" spans="5:7" x14ac:dyDescent="0.35">
      <c r="E958" s="2"/>
      <c r="F958" s="2"/>
      <c r="G958" s="2"/>
    </row>
    <row r="959" spans="5:7" x14ac:dyDescent="0.35">
      <c r="E959" s="2"/>
      <c r="F959" s="2"/>
      <c r="G959" s="2"/>
    </row>
    <row r="960" spans="5:7" x14ac:dyDescent="0.35">
      <c r="E960" s="2"/>
      <c r="F960" s="2"/>
      <c r="G960" s="2"/>
    </row>
    <row r="961" spans="5:7" x14ac:dyDescent="0.35">
      <c r="E961" s="2"/>
      <c r="F961" s="2"/>
      <c r="G961" s="2"/>
    </row>
    <row r="962" spans="5:7" x14ac:dyDescent="0.35">
      <c r="E962" s="2"/>
      <c r="F962" s="2"/>
      <c r="G962" s="2"/>
    </row>
    <row r="963" spans="5:7" x14ac:dyDescent="0.35">
      <c r="E963" s="2"/>
      <c r="F963" s="2"/>
      <c r="G963" s="2"/>
    </row>
    <row r="964" spans="5:7" x14ac:dyDescent="0.35">
      <c r="E964" s="2"/>
      <c r="F964" s="2"/>
      <c r="G964" s="2"/>
    </row>
    <row r="965" spans="5:7" x14ac:dyDescent="0.35">
      <c r="E965" s="2"/>
      <c r="F965" s="2"/>
      <c r="G965" s="2"/>
    </row>
    <row r="966" spans="5:7" x14ac:dyDescent="0.35">
      <c r="E966" s="2"/>
      <c r="F966" s="2"/>
      <c r="G966" s="2"/>
    </row>
    <row r="967" spans="5:7" x14ac:dyDescent="0.35">
      <c r="E967" s="2"/>
      <c r="F967" s="2"/>
      <c r="G967" s="2"/>
    </row>
    <row r="968" spans="5:7" x14ac:dyDescent="0.35">
      <c r="E968" s="2"/>
      <c r="F968" s="2"/>
      <c r="G968" s="2"/>
    </row>
    <row r="969" spans="5:7" x14ac:dyDescent="0.35">
      <c r="E969" s="2"/>
      <c r="F969" s="2"/>
      <c r="G969" s="2"/>
    </row>
    <row r="970" spans="5:7" x14ac:dyDescent="0.35">
      <c r="E970" s="2"/>
      <c r="F970" s="2"/>
      <c r="G970" s="2"/>
    </row>
    <row r="971" spans="5:7" x14ac:dyDescent="0.35">
      <c r="E971" s="2"/>
      <c r="F971" s="2"/>
      <c r="G971" s="2"/>
    </row>
    <row r="972" spans="5:7" x14ac:dyDescent="0.35">
      <c r="E972" s="2"/>
      <c r="F972" s="2"/>
      <c r="G972" s="2"/>
    </row>
    <row r="973" spans="5:7" x14ac:dyDescent="0.35">
      <c r="E973" s="2"/>
      <c r="F973" s="2"/>
      <c r="G973" s="2"/>
    </row>
    <row r="974" spans="5:7" x14ac:dyDescent="0.35">
      <c r="E974" s="2"/>
      <c r="F974" s="2"/>
      <c r="G974" s="2"/>
    </row>
    <row r="975" spans="5:7" x14ac:dyDescent="0.35">
      <c r="E975" s="2"/>
      <c r="F975" s="2"/>
      <c r="G975" s="2"/>
    </row>
    <row r="976" spans="5:7" x14ac:dyDescent="0.35">
      <c r="E976" s="2"/>
      <c r="F976" s="2"/>
      <c r="G976" s="2"/>
    </row>
    <row r="977" spans="5:7" x14ac:dyDescent="0.35">
      <c r="E977" s="2"/>
      <c r="F977" s="2"/>
      <c r="G977" s="2"/>
    </row>
    <row r="978" spans="5:7" x14ac:dyDescent="0.35">
      <c r="E978" s="2"/>
      <c r="F978" s="2"/>
      <c r="G978" s="2"/>
    </row>
    <row r="979" spans="5:7" x14ac:dyDescent="0.35">
      <c r="E979" s="2"/>
      <c r="F979" s="2"/>
      <c r="G979" s="2"/>
    </row>
    <row r="980" spans="5:7" x14ac:dyDescent="0.35">
      <c r="E980" s="2"/>
      <c r="F980" s="2"/>
      <c r="G980" s="2"/>
    </row>
    <row r="981" spans="5:7" x14ac:dyDescent="0.35">
      <c r="E981" s="2"/>
      <c r="F981" s="2"/>
      <c r="G981" s="2"/>
    </row>
    <row r="982" spans="5:7" x14ac:dyDescent="0.35">
      <c r="E982" s="2"/>
      <c r="F982" s="2"/>
      <c r="G982" s="2"/>
    </row>
    <row r="983" spans="5:7" x14ac:dyDescent="0.35">
      <c r="E983" s="2"/>
      <c r="F983" s="2"/>
      <c r="G983" s="2"/>
    </row>
    <row r="984" spans="5:7" x14ac:dyDescent="0.35">
      <c r="E984" s="2"/>
      <c r="F984" s="2"/>
      <c r="G984" s="2"/>
    </row>
    <row r="985" spans="5:7" x14ac:dyDescent="0.35">
      <c r="E985" s="2"/>
      <c r="F985" s="2"/>
      <c r="G985" s="2"/>
    </row>
    <row r="986" spans="5:7" x14ac:dyDescent="0.35">
      <c r="E986" s="2"/>
      <c r="F986" s="2"/>
      <c r="G986" s="2"/>
    </row>
    <row r="987" spans="5:7" x14ac:dyDescent="0.35">
      <c r="E987" s="2"/>
      <c r="F987" s="2"/>
      <c r="G987" s="2"/>
    </row>
    <row r="988" spans="5:7" x14ac:dyDescent="0.35">
      <c r="E988" s="2"/>
      <c r="F988" s="2"/>
      <c r="G988" s="2"/>
    </row>
    <row r="989" spans="5:7" x14ac:dyDescent="0.35">
      <c r="E989" s="2"/>
      <c r="F989" s="2"/>
      <c r="G989" s="2"/>
    </row>
    <row r="990" spans="5:7" x14ac:dyDescent="0.35">
      <c r="E990" s="2"/>
      <c r="F990" s="2"/>
      <c r="G990" s="2"/>
    </row>
    <row r="991" spans="5:7" x14ac:dyDescent="0.35">
      <c r="E991" s="2"/>
      <c r="F991" s="2"/>
      <c r="G991" s="2"/>
    </row>
    <row r="992" spans="5:7" x14ac:dyDescent="0.35">
      <c r="E992" s="2"/>
      <c r="F992" s="2"/>
      <c r="G992" s="2"/>
    </row>
    <row r="993" spans="5:7" x14ac:dyDescent="0.35">
      <c r="E993" s="2"/>
      <c r="F993" s="2"/>
      <c r="G993" s="2"/>
    </row>
    <row r="994" spans="5:7" x14ac:dyDescent="0.35">
      <c r="E994" s="2"/>
      <c r="F994" s="2"/>
      <c r="G994" s="2"/>
    </row>
    <row r="995" spans="5:7" x14ac:dyDescent="0.35">
      <c r="E995" s="2"/>
      <c r="F995" s="2"/>
      <c r="G995" s="2"/>
    </row>
    <row r="996" spans="5:7" x14ac:dyDescent="0.35">
      <c r="E996" s="2"/>
      <c r="F996" s="2"/>
      <c r="G996" s="2"/>
    </row>
    <row r="997" spans="5:7" x14ac:dyDescent="0.35">
      <c r="E997" s="2"/>
      <c r="F997" s="2"/>
      <c r="G997" s="2"/>
    </row>
    <row r="998" spans="5:7" x14ac:dyDescent="0.35">
      <c r="E998" s="2"/>
      <c r="F998" s="2"/>
      <c r="G998" s="2"/>
    </row>
    <row r="999" spans="5:7" x14ac:dyDescent="0.35">
      <c r="E999" s="2"/>
      <c r="F999" s="2"/>
      <c r="G999" s="2"/>
    </row>
    <row r="1000" spans="5:7" x14ac:dyDescent="0.35">
      <c r="E1000" s="2"/>
      <c r="F1000" s="2"/>
      <c r="G1000" s="2"/>
    </row>
    <row r="1001" spans="5:7" x14ac:dyDescent="0.35">
      <c r="E1001" s="2"/>
      <c r="F1001" s="2"/>
      <c r="G1001" s="2"/>
    </row>
    <row r="1002" spans="5:7" x14ac:dyDescent="0.35">
      <c r="E1002" s="2"/>
      <c r="F1002" s="2"/>
      <c r="G1002" s="2"/>
    </row>
    <row r="1003" spans="5:7" x14ac:dyDescent="0.35">
      <c r="E1003" s="2"/>
      <c r="F1003" s="2"/>
      <c r="G1003" s="2"/>
    </row>
    <row r="1004" spans="5:7" x14ac:dyDescent="0.35">
      <c r="E1004" s="2"/>
      <c r="F1004" s="2"/>
      <c r="G1004" s="2"/>
    </row>
    <row r="1005" spans="5:7" x14ac:dyDescent="0.35">
      <c r="E1005" s="2"/>
      <c r="F1005" s="2"/>
      <c r="G1005" s="2"/>
    </row>
    <row r="1006" spans="5:7" x14ac:dyDescent="0.35">
      <c r="E1006" s="2"/>
      <c r="F1006" s="2"/>
      <c r="G1006" s="2"/>
    </row>
    <row r="1007" spans="5:7" x14ac:dyDescent="0.35">
      <c r="E1007" s="2"/>
      <c r="F1007" s="2"/>
      <c r="G1007" s="2"/>
    </row>
    <row r="1008" spans="5:7" x14ac:dyDescent="0.35">
      <c r="E1008" s="2"/>
      <c r="F1008" s="2"/>
      <c r="G1008" s="2"/>
    </row>
    <row r="1009" spans="5:7" x14ac:dyDescent="0.35">
      <c r="E1009" s="2"/>
      <c r="F1009" s="2"/>
      <c r="G1009" s="2"/>
    </row>
    <row r="1010" spans="5:7" x14ac:dyDescent="0.35">
      <c r="E1010" s="2"/>
      <c r="F1010" s="2"/>
      <c r="G1010" s="2"/>
    </row>
    <row r="1011" spans="5:7" x14ac:dyDescent="0.35">
      <c r="E1011" s="2"/>
      <c r="F1011" s="2"/>
      <c r="G1011" s="2"/>
    </row>
    <row r="1012" spans="5:7" x14ac:dyDescent="0.35">
      <c r="E1012" s="2"/>
      <c r="F1012" s="2"/>
      <c r="G1012" s="2"/>
    </row>
    <row r="1013" spans="5:7" x14ac:dyDescent="0.35">
      <c r="E1013" s="2"/>
      <c r="F1013" s="2"/>
      <c r="G1013" s="2"/>
    </row>
    <row r="1014" spans="5:7" x14ac:dyDescent="0.35">
      <c r="E1014" s="2"/>
      <c r="F1014" s="2"/>
      <c r="G1014" s="2"/>
    </row>
    <row r="1015" spans="5:7" x14ac:dyDescent="0.35">
      <c r="E1015" s="2"/>
      <c r="F1015" s="2"/>
      <c r="G1015" s="2"/>
    </row>
    <row r="1016" spans="5:7" x14ac:dyDescent="0.35">
      <c r="E1016" s="2"/>
      <c r="F1016" s="2"/>
      <c r="G1016" s="2"/>
    </row>
    <row r="1017" spans="5:7" x14ac:dyDescent="0.35">
      <c r="E1017" s="2"/>
      <c r="F1017" s="2"/>
      <c r="G1017" s="2"/>
    </row>
    <row r="1018" spans="5:7" x14ac:dyDescent="0.35">
      <c r="E1018" s="2"/>
      <c r="F1018" s="2"/>
      <c r="G1018" s="2"/>
    </row>
    <row r="1019" spans="5:7" x14ac:dyDescent="0.35">
      <c r="E1019" s="2"/>
      <c r="F1019" s="2"/>
      <c r="G1019" s="2"/>
    </row>
    <row r="1020" spans="5:7" x14ac:dyDescent="0.35">
      <c r="E1020" s="2"/>
      <c r="F1020" s="2"/>
      <c r="G1020" s="2"/>
    </row>
    <row r="1021" spans="5:7" x14ac:dyDescent="0.35">
      <c r="E1021" s="2"/>
      <c r="F1021" s="2"/>
      <c r="G1021" s="2"/>
    </row>
    <row r="1022" spans="5:7" x14ac:dyDescent="0.35">
      <c r="E1022" s="2"/>
      <c r="F1022" s="2"/>
      <c r="G1022" s="2"/>
    </row>
    <row r="1023" spans="5:7" x14ac:dyDescent="0.35">
      <c r="E1023" s="2"/>
      <c r="F1023" s="2"/>
      <c r="G1023" s="2"/>
    </row>
    <row r="1024" spans="5:7" x14ac:dyDescent="0.35">
      <c r="E1024" s="2"/>
      <c r="F1024" s="2"/>
      <c r="G1024" s="2"/>
    </row>
    <row r="1025" spans="5:7" x14ac:dyDescent="0.35">
      <c r="E1025" s="2"/>
      <c r="F1025" s="2"/>
      <c r="G1025" s="2"/>
    </row>
    <row r="1026" spans="5:7" x14ac:dyDescent="0.35">
      <c r="E1026" s="2"/>
      <c r="F1026" s="2"/>
      <c r="G1026" s="2"/>
    </row>
    <row r="1027" spans="5:7" x14ac:dyDescent="0.35">
      <c r="E1027" s="2"/>
      <c r="F1027" s="2"/>
      <c r="G1027" s="2"/>
    </row>
    <row r="1028" spans="5:7" x14ac:dyDescent="0.35">
      <c r="E1028" s="2"/>
      <c r="F1028" s="2"/>
      <c r="G1028" s="2"/>
    </row>
    <row r="1029" spans="5:7" x14ac:dyDescent="0.35">
      <c r="E1029" s="2"/>
      <c r="F1029" s="2"/>
      <c r="G1029" s="2"/>
    </row>
    <row r="1030" spans="5:7" x14ac:dyDescent="0.35">
      <c r="E1030" s="2"/>
      <c r="F1030" s="2"/>
      <c r="G1030" s="2"/>
    </row>
    <row r="1031" spans="5:7" x14ac:dyDescent="0.35">
      <c r="E1031" s="2"/>
      <c r="F1031" s="2"/>
      <c r="G1031" s="2"/>
    </row>
    <row r="1032" spans="5:7" x14ac:dyDescent="0.35">
      <c r="E1032" s="2"/>
      <c r="F1032" s="2"/>
      <c r="G1032" s="2"/>
    </row>
    <row r="1033" spans="5:7" x14ac:dyDescent="0.35">
      <c r="E1033" s="2"/>
      <c r="F1033" s="2"/>
      <c r="G1033" s="2"/>
    </row>
    <row r="1034" spans="5:7" x14ac:dyDescent="0.35">
      <c r="E1034" s="2"/>
      <c r="F1034" s="2"/>
      <c r="G1034" s="2"/>
    </row>
    <row r="1035" spans="5:7" x14ac:dyDescent="0.35">
      <c r="E1035" s="2"/>
      <c r="F1035" s="2"/>
      <c r="G1035" s="2"/>
    </row>
    <row r="1036" spans="5:7" x14ac:dyDescent="0.35">
      <c r="E1036" s="2"/>
      <c r="F1036" s="2"/>
      <c r="G1036" s="2"/>
    </row>
    <row r="1037" spans="5:7" x14ac:dyDescent="0.35">
      <c r="E1037" s="2"/>
      <c r="F1037" s="2"/>
      <c r="G1037" s="2"/>
    </row>
    <row r="1038" spans="5:7" x14ac:dyDescent="0.35">
      <c r="E1038" s="2"/>
      <c r="F1038" s="2"/>
      <c r="G1038" s="2"/>
    </row>
    <row r="1039" spans="5:7" x14ac:dyDescent="0.35">
      <c r="E1039" s="2"/>
      <c r="F1039" s="2"/>
      <c r="G1039" s="2"/>
    </row>
    <row r="1040" spans="5:7" x14ac:dyDescent="0.35">
      <c r="E1040" s="2"/>
      <c r="F1040" s="2"/>
      <c r="G1040" s="2"/>
    </row>
    <row r="1041" spans="5:7" x14ac:dyDescent="0.35">
      <c r="E1041" s="2"/>
      <c r="F1041" s="2"/>
      <c r="G1041" s="2"/>
    </row>
    <row r="1042" spans="5:7" x14ac:dyDescent="0.35">
      <c r="E1042" s="2"/>
      <c r="F1042" s="2"/>
      <c r="G1042" s="2"/>
    </row>
    <row r="1043" spans="5:7" x14ac:dyDescent="0.35">
      <c r="E1043" s="2"/>
      <c r="F1043" s="2"/>
      <c r="G1043" s="2"/>
    </row>
    <row r="1044" spans="5:7" x14ac:dyDescent="0.35">
      <c r="E1044" s="2"/>
      <c r="F1044" s="2"/>
      <c r="G1044" s="2"/>
    </row>
    <row r="1045" spans="5:7" x14ac:dyDescent="0.35">
      <c r="E1045" s="2"/>
      <c r="F1045" s="2"/>
      <c r="G1045" s="2"/>
    </row>
    <row r="1046" spans="5:7" x14ac:dyDescent="0.35">
      <c r="E1046" s="2"/>
      <c r="F1046" s="2"/>
      <c r="G1046" s="2"/>
    </row>
    <row r="1047" spans="5:7" x14ac:dyDescent="0.35">
      <c r="E1047" s="2"/>
      <c r="F1047" s="2"/>
      <c r="G1047" s="2"/>
    </row>
    <row r="1048" spans="5:7" x14ac:dyDescent="0.35">
      <c r="E1048" s="2"/>
      <c r="F1048" s="2"/>
      <c r="G1048" s="2"/>
    </row>
    <row r="1049" spans="5:7" x14ac:dyDescent="0.35">
      <c r="E1049" s="2"/>
      <c r="F1049" s="2"/>
      <c r="G1049" s="2"/>
    </row>
    <row r="1050" spans="5:7" x14ac:dyDescent="0.35">
      <c r="E1050" s="2"/>
      <c r="F1050" s="2"/>
      <c r="G1050" s="2"/>
    </row>
    <row r="1051" spans="5:7" x14ac:dyDescent="0.35">
      <c r="E1051" s="2"/>
      <c r="F1051" s="2"/>
      <c r="G1051" s="2"/>
    </row>
    <row r="1052" spans="5:7" x14ac:dyDescent="0.35">
      <c r="E1052" s="2"/>
      <c r="F1052" s="2"/>
      <c r="G1052" s="2"/>
    </row>
    <row r="1053" spans="5:7" x14ac:dyDescent="0.35">
      <c r="E1053" s="2"/>
      <c r="F1053" s="2"/>
      <c r="G1053" s="2"/>
    </row>
    <row r="1054" spans="5:7" x14ac:dyDescent="0.35">
      <c r="E1054" s="2"/>
      <c r="F1054" s="2"/>
      <c r="G1054" s="2"/>
    </row>
    <row r="1055" spans="5:7" x14ac:dyDescent="0.35">
      <c r="E1055" s="2"/>
      <c r="F1055" s="2"/>
      <c r="G1055" s="2"/>
    </row>
    <row r="1056" spans="5:7" x14ac:dyDescent="0.35">
      <c r="E1056" s="2"/>
      <c r="F1056" s="2"/>
      <c r="G1056" s="2"/>
    </row>
    <row r="1057" spans="5:7" x14ac:dyDescent="0.35">
      <c r="E1057" s="2"/>
      <c r="F1057" s="2"/>
      <c r="G1057" s="2"/>
    </row>
    <row r="1058" spans="5:7" x14ac:dyDescent="0.35">
      <c r="E1058" s="2"/>
      <c r="F1058" s="2"/>
      <c r="G1058" s="2"/>
    </row>
    <row r="1059" spans="5:7" x14ac:dyDescent="0.35">
      <c r="E1059" s="2"/>
      <c r="F1059" s="2"/>
      <c r="G1059" s="2"/>
    </row>
    <row r="1060" spans="5:7" x14ac:dyDescent="0.35">
      <c r="E1060" s="2"/>
      <c r="F1060" s="2"/>
      <c r="G1060" s="2"/>
    </row>
    <row r="1061" spans="5:7" x14ac:dyDescent="0.35">
      <c r="E1061" s="2"/>
      <c r="F1061" s="2"/>
      <c r="G1061" s="2"/>
    </row>
    <row r="1062" spans="5:7" x14ac:dyDescent="0.35">
      <c r="E1062" s="2"/>
      <c r="F1062" s="2"/>
      <c r="G1062" s="2"/>
    </row>
    <row r="1063" spans="5:7" x14ac:dyDescent="0.35">
      <c r="E1063" s="2"/>
      <c r="F1063" s="2"/>
      <c r="G1063" s="2"/>
    </row>
    <row r="1064" spans="5:7" x14ac:dyDescent="0.35">
      <c r="E1064" s="2"/>
      <c r="F1064" s="2"/>
      <c r="G1064" s="2"/>
    </row>
    <row r="1065" spans="5:7" x14ac:dyDescent="0.35">
      <c r="E1065" s="2"/>
      <c r="F1065" s="2"/>
      <c r="G1065" s="2"/>
    </row>
    <row r="1066" spans="5:7" x14ac:dyDescent="0.35">
      <c r="E1066" s="2"/>
      <c r="F1066" s="2"/>
      <c r="G1066" s="2"/>
    </row>
    <row r="1067" spans="5:7" x14ac:dyDescent="0.35">
      <c r="E1067" s="2"/>
      <c r="F1067" s="2"/>
      <c r="G1067" s="2"/>
    </row>
    <row r="1068" spans="5:7" x14ac:dyDescent="0.35">
      <c r="E1068" s="2"/>
      <c r="F1068" s="2"/>
      <c r="G1068" s="2"/>
    </row>
    <row r="1069" spans="5:7" x14ac:dyDescent="0.35">
      <c r="E1069" s="2"/>
      <c r="F1069" s="2"/>
      <c r="G1069" s="2"/>
    </row>
    <row r="1070" spans="5:7" x14ac:dyDescent="0.35">
      <c r="E1070" s="2"/>
      <c r="F1070" s="2"/>
      <c r="G1070" s="2"/>
    </row>
    <row r="1071" spans="5:7" x14ac:dyDescent="0.35">
      <c r="E1071" s="2"/>
      <c r="F1071" s="2"/>
      <c r="G1071" s="2"/>
    </row>
    <row r="1072" spans="5:7" x14ac:dyDescent="0.35">
      <c r="E1072" s="2"/>
      <c r="F1072" s="2"/>
      <c r="G1072" s="2"/>
    </row>
    <row r="1073" spans="5:7" x14ac:dyDescent="0.35">
      <c r="E1073" s="2"/>
      <c r="F1073" s="2"/>
      <c r="G1073" s="2"/>
    </row>
    <row r="1074" spans="5:7" x14ac:dyDescent="0.35">
      <c r="E1074" s="2"/>
      <c r="F1074" s="2"/>
      <c r="G1074" s="2"/>
    </row>
    <row r="1075" spans="5:7" x14ac:dyDescent="0.35">
      <c r="E1075" s="2"/>
      <c r="F1075" s="2"/>
      <c r="G1075" s="2"/>
    </row>
    <row r="1076" spans="5:7" x14ac:dyDescent="0.35">
      <c r="E1076" s="2"/>
      <c r="F1076" s="2"/>
      <c r="G1076" s="2"/>
    </row>
    <row r="1077" spans="5:7" x14ac:dyDescent="0.35">
      <c r="E1077" s="2"/>
      <c r="F1077" s="2"/>
      <c r="G1077" s="2"/>
    </row>
    <row r="1078" spans="5:7" x14ac:dyDescent="0.35">
      <c r="E1078" s="2"/>
      <c r="F1078" s="2"/>
      <c r="G1078" s="2"/>
    </row>
    <row r="1079" spans="5:7" x14ac:dyDescent="0.35">
      <c r="E1079" s="2"/>
      <c r="F1079" s="2"/>
      <c r="G1079" s="2"/>
    </row>
    <row r="1080" spans="5:7" x14ac:dyDescent="0.35">
      <c r="E1080" s="2"/>
      <c r="F1080" s="2"/>
      <c r="G1080" s="2"/>
    </row>
    <row r="1081" spans="5:7" x14ac:dyDescent="0.35">
      <c r="E1081" s="2"/>
      <c r="F1081" s="2"/>
      <c r="G1081" s="2"/>
    </row>
    <row r="1082" spans="5:7" x14ac:dyDescent="0.35">
      <c r="E1082" s="2"/>
      <c r="F1082" s="2"/>
      <c r="G1082" s="2"/>
    </row>
    <row r="1083" spans="5:7" x14ac:dyDescent="0.35">
      <c r="E1083" s="2"/>
      <c r="F1083" s="2"/>
      <c r="G1083" s="2"/>
    </row>
    <row r="1084" spans="5:7" x14ac:dyDescent="0.35">
      <c r="E1084" s="2"/>
      <c r="F1084" s="2"/>
      <c r="G1084" s="2"/>
    </row>
    <row r="1085" spans="5:7" x14ac:dyDescent="0.35">
      <c r="E1085" s="2"/>
      <c r="F1085" s="2"/>
      <c r="G1085" s="2"/>
    </row>
    <row r="1086" spans="5:7" x14ac:dyDescent="0.35">
      <c r="E1086" s="2"/>
      <c r="F1086" s="2"/>
      <c r="G1086" s="2"/>
    </row>
    <row r="1087" spans="5:7" x14ac:dyDescent="0.35">
      <c r="E1087" s="2"/>
      <c r="F1087" s="2"/>
      <c r="G1087" s="2"/>
    </row>
    <row r="1088" spans="5:7" x14ac:dyDescent="0.35">
      <c r="E1088" s="2"/>
      <c r="F1088" s="2"/>
      <c r="G1088" s="2"/>
    </row>
    <row r="1089" spans="5:7" x14ac:dyDescent="0.35">
      <c r="E1089" s="2"/>
      <c r="F1089" s="2"/>
      <c r="G1089" s="2"/>
    </row>
    <row r="1090" spans="5:7" x14ac:dyDescent="0.35">
      <c r="E1090" s="2"/>
      <c r="F1090" s="2"/>
      <c r="G1090" s="2"/>
    </row>
    <row r="1091" spans="5:7" x14ac:dyDescent="0.35">
      <c r="E1091" s="2"/>
      <c r="F1091" s="2"/>
      <c r="G1091" s="2"/>
    </row>
    <row r="1092" spans="5:7" x14ac:dyDescent="0.35">
      <c r="E1092" s="2"/>
      <c r="F1092" s="2"/>
      <c r="G1092" s="2"/>
    </row>
    <row r="1093" spans="5:7" x14ac:dyDescent="0.35">
      <c r="E1093" s="2"/>
      <c r="F1093" s="2"/>
      <c r="G1093" s="2"/>
    </row>
    <row r="1094" spans="5:7" x14ac:dyDescent="0.35">
      <c r="E1094" s="2"/>
      <c r="F1094" s="2"/>
      <c r="G1094" s="2"/>
    </row>
    <row r="1095" spans="5:7" x14ac:dyDescent="0.35">
      <c r="E1095" s="2"/>
      <c r="F1095" s="2"/>
      <c r="G1095" s="2"/>
    </row>
    <row r="1096" spans="5:7" x14ac:dyDescent="0.35">
      <c r="E1096" s="2"/>
      <c r="F1096" s="2"/>
      <c r="G1096" s="2"/>
    </row>
    <row r="1097" spans="5:7" x14ac:dyDescent="0.35">
      <c r="E1097" s="2"/>
      <c r="F1097" s="2"/>
      <c r="G1097" s="2"/>
    </row>
    <row r="1098" spans="5:7" x14ac:dyDescent="0.35">
      <c r="E1098" s="2"/>
      <c r="F1098" s="2"/>
      <c r="G1098" s="2"/>
    </row>
    <row r="1099" spans="5:7" x14ac:dyDescent="0.35">
      <c r="E1099" s="2"/>
      <c r="F1099" s="2"/>
      <c r="G1099" s="2"/>
    </row>
    <row r="1100" spans="5:7" x14ac:dyDescent="0.35">
      <c r="E1100" s="2"/>
      <c r="F1100" s="2"/>
      <c r="G1100" s="2"/>
    </row>
    <row r="1101" spans="5:7" x14ac:dyDescent="0.35">
      <c r="E1101" s="2"/>
      <c r="F1101" s="2"/>
      <c r="G1101" s="2"/>
    </row>
    <row r="1102" spans="5:7" x14ac:dyDescent="0.35">
      <c r="E1102" s="2"/>
      <c r="F1102" s="2"/>
      <c r="G1102" s="2"/>
    </row>
    <row r="1103" spans="5:7" x14ac:dyDescent="0.35">
      <c r="E1103" s="2"/>
      <c r="F1103" s="2"/>
      <c r="G1103" s="2"/>
    </row>
    <row r="1104" spans="5:7" x14ac:dyDescent="0.35">
      <c r="E1104" s="2"/>
      <c r="F1104" s="2"/>
      <c r="G1104" s="2"/>
    </row>
    <row r="1105" spans="5:7" x14ac:dyDescent="0.35">
      <c r="E1105" s="2"/>
      <c r="F1105" s="2"/>
      <c r="G1105" s="2"/>
    </row>
    <row r="1106" spans="5:7" x14ac:dyDescent="0.35">
      <c r="E1106" s="2"/>
      <c r="F1106" s="2"/>
      <c r="G1106" s="2"/>
    </row>
    <row r="1107" spans="5:7" x14ac:dyDescent="0.35">
      <c r="E1107" s="2"/>
      <c r="F1107" s="2"/>
      <c r="G1107" s="2"/>
    </row>
    <row r="1108" spans="5:7" x14ac:dyDescent="0.35">
      <c r="E1108" s="2"/>
      <c r="F1108" s="2"/>
      <c r="G1108" s="2"/>
    </row>
    <row r="1109" spans="5:7" x14ac:dyDescent="0.35">
      <c r="E1109" s="2"/>
      <c r="F1109" s="2"/>
      <c r="G1109" s="2"/>
    </row>
    <row r="1110" spans="5:7" x14ac:dyDescent="0.35">
      <c r="E1110" s="2"/>
      <c r="F1110" s="2"/>
      <c r="G1110" s="2"/>
    </row>
    <row r="1111" spans="5:7" x14ac:dyDescent="0.35">
      <c r="E1111" s="2"/>
      <c r="F1111" s="2"/>
      <c r="G1111" s="2"/>
    </row>
    <row r="1112" spans="5:7" x14ac:dyDescent="0.35">
      <c r="E1112" s="2"/>
      <c r="F1112" s="2"/>
      <c r="G1112" s="2"/>
    </row>
    <row r="1113" spans="5:7" x14ac:dyDescent="0.35">
      <c r="E1113" s="2"/>
      <c r="F1113" s="2"/>
      <c r="G1113" s="2"/>
    </row>
    <row r="1114" spans="5:7" x14ac:dyDescent="0.35">
      <c r="E1114" s="2"/>
      <c r="F1114" s="2"/>
      <c r="G1114" s="2"/>
    </row>
    <row r="1115" spans="5:7" x14ac:dyDescent="0.35">
      <c r="E1115" s="2"/>
      <c r="F1115" s="2"/>
      <c r="G1115" s="2"/>
    </row>
    <row r="1116" spans="5:7" x14ac:dyDescent="0.35">
      <c r="E1116" s="2"/>
      <c r="F1116" s="2"/>
      <c r="G1116" s="2"/>
    </row>
    <row r="1117" spans="5:7" x14ac:dyDescent="0.35">
      <c r="E1117" s="2"/>
      <c r="F1117" s="2"/>
      <c r="G1117" s="2"/>
    </row>
    <row r="1118" spans="5:7" x14ac:dyDescent="0.35">
      <c r="E1118" s="2"/>
      <c r="F1118" s="2"/>
      <c r="G1118" s="2"/>
    </row>
    <row r="1119" spans="5:7" x14ac:dyDescent="0.35">
      <c r="E1119" s="2"/>
      <c r="F1119" s="2"/>
      <c r="G1119" s="2"/>
    </row>
    <row r="1120" spans="5:7" x14ac:dyDescent="0.35">
      <c r="E1120" s="2"/>
      <c r="F1120" s="2"/>
      <c r="G1120" s="2"/>
    </row>
    <row r="1121" spans="5:7" x14ac:dyDescent="0.35">
      <c r="E1121" s="2"/>
      <c r="F1121" s="2"/>
      <c r="G1121" s="2"/>
    </row>
    <row r="1122" spans="5:7" x14ac:dyDescent="0.35">
      <c r="E1122" s="2"/>
      <c r="F1122" s="2"/>
      <c r="G1122" s="2"/>
    </row>
    <row r="1123" spans="5:7" x14ac:dyDescent="0.35">
      <c r="E1123" s="2"/>
      <c r="F1123" s="2"/>
      <c r="G1123" s="2"/>
    </row>
    <row r="1124" spans="5:7" x14ac:dyDescent="0.35">
      <c r="E1124" s="2"/>
      <c r="F1124" s="2"/>
      <c r="G1124" s="2"/>
    </row>
    <row r="1125" spans="5:7" x14ac:dyDescent="0.35">
      <c r="E1125" s="2"/>
      <c r="F1125" s="2"/>
      <c r="G1125" s="2"/>
    </row>
    <row r="1126" spans="5:7" x14ac:dyDescent="0.35">
      <c r="E1126" s="2"/>
      <c r="F1126" s="2"/>
      <c r="G1126" s="2"/>
    </row>
    <row r="1127" spans="5:7" x14ac:dyDescent="0.35">
      <c r="E1127" s="2"/>
      <c r="F1127" s="2"/>
      <c r="G1127" s="2"/>
    </row>
    <row r="1128" spans="5:7" x14ac:dyDescent="0.35">
      <c r="E1128" s="2"/>
      <c r="F1128" s="2"/>
      <c r="G1128" s="2"/>
    </row>
    <row r="1129" spans="5:7" x14ac:dyDescent="0.35">
      <c r="E1129" s="2"/>
      <c r="F1129" s="2"/>
      <c r="G1129" s="2"/>
    </row>
    <row r="1130" spans="5:7" x14ac:dyDescent="0.35">
      <c r="E1130" s="2"/>
      <c r="F1130" s="2"/>
      <c r="G1130" s="2"/>
    </row>
    <row r="1131" spans="5:7" x14ac:dyDescent="0.35">
      <c r="E1131" s="2"/>
      <c r="F1131" s="2"/>
      <c r="G1131" s="2"/>
    </row>
    <row r="1132" spans="5:7" x14ac:dyDescent="0.35">
      <c r="E1132" s="2"/>
      <c r="F1132" s="2"/>
      <c r="G1132" s="2"/>
    </row>
    <row r="1133" spans="5:7" x14ac:dyDescent="0.35">
      <c r="E1133" s="2"/>
      <c r="F1133" s="2"/>
      <c r="G1133" s="2"/>
    </row>
    <row r="1134" spans="5:7" x14ac:dyDescent="0.35">
      <c r="E1134" s="2"/>
      <c r="F1134" s="2"/>
      <c r="G1134" s="2"/>
    </row>
    <row r="1135" spans="5:7" x14ac:dyDescent="0.35">
      <c r="E1135" s="2"/>
      <c r="F1135" s="2"/>
      <c r="G1135" s="2"/>
    </row>
    <row r="1136" spans="5:7" x14ac:dyDescent="0.35">
      <c r="E1136" s="2"/>
      <c r="F1136" s="2"/>
      <c r="G1136" s="2"/>
    </row>
    <row r="1137" spans="5:7" x14ac:dyDescent="0.35">
      <c r="E1137" s="2"/>
      <c r="F1137" s="2"/>
      <c r="G1137" s="2"/>
    </row>
    <row r="1138" spans="5:7" x14ac:dyDescent="0.35">
      <c r="E1138" s="2"/>
      <c r="F1138" s="2"/>
      <c r="G1138" s="2"/>
    </row>
    <row r="1139" spans="5:7" x14ac:dyDescent="0.35">
      <c r="E1139" s="2"/>
      <c r="F1139" s="2"/>
      <c r="G1139" s="2"/>
    </row>
    <row r="1140" spans="5:7" x14ac:dyDescent="0.35">
      <c r="E1140" s="2"/>
      <c r="F1140" s="2"/>
      <c r="G1140" s="2"/>
    </row>
    <row r="1141" spans="5:7" x14ac:dyDescent="0.35">
      <c r="E1141" s="2"/>
      <c r="F1141" s="2"/>
      <c r="G1141" s="2"/>
    </row>
    <row r="1142" spans="5:7" x14ac:dyDescent="0.35">
      <c r="E1142" s="2"/>
      <c r="F1142" s="2"/>
      <c r="G1142" s="2"/>
    </row>
    <row r="1143" spans="5:7" x14ac:dyDescent="0.35">
      <c r="E1143" s="2"/>
      <c r="F1143" s="2"/>
      <c r="G1143" s="2"/>
    </row>
    <row r="1144" spans="5:7" x14ac:dyDescent="0.35">
      <c r="E1144" s="2"/>
      <c r="F1144" s="2"/>
      <c r="G1144" s="2"/>
    </row>
    <row r="1145" spans="5:7" x14ac:dyDescent="0.35">
      <c r="E1145" s="2"/>
      <c r="F1145" s="2"/>
      <c r="G1145" s="2"/>
    </row>
    <row r="1146" spans="5:7" x14ac:dyDescent="0.35">
      <c r="E1146" s="2"/>
      <c r="F1146" s="2"/>
      <c r="G1146" s="2"/>
    </row>
    <row r="1147" spans="5:7" x14ac:dyDescent="0.35">
      <c r="E1147" s="2"/>
      <c r="F1147" s="2"/>
      <c r="G1147" s="2"/>
    </row>
    <row r="1148" spans="5:7" x14ac:dyDescent="0.35">
      <c r="E1148" s="2"/>
      <c r="F1148" s="2"/>
      <c r="G1148" s="2"/>
    </row>
    <row r="1149" spans="5:7" x14ac:dyDescent="0.35">
      <c r="E1149" s="2"/>
      <c r="F1149" s="2"/>
      <c r="G1149" s="2"/>
    </row>
    <row r="1150" spans="5:7" x14ac:dyDescent="0.35">
      <c r="E1150" s="2"/>
      <c r="F1150" s="2"/>
      <c r="G1150" s="2"/>
    </row>
    <row r="1151" spans="5:7" x14ac:dyDescent="0.35">
      <c r="E1151" s="2"/>
      <c r="F1151" s="2"/>
      <c r="G1151" s="2"/>
    </row>
    <row r="1152" spans="5:7" x14ac:dyDescent="0.35">
      <c r="E1152" s="2"/>
      <c r="F1152" s="2"/>
      <c r="G1152" s="2"/>
    </row>
    <row r="1153" spans="5:7" x14ac:dyDescent="0.35">
      <c r="E1153" s="2"/>
      <c r="F1153" s="2"/>
      <c r="G1153" s="2"/>
    </row>
    <row r="1154" spans="5:7" x14ac:dyDescent="0.35">
      <c r="E1154" s="2"/>
      <c r="F1154" s="2"/>
      <c r="G1154" s="2"/>
    </row>
    <row r="1155" spans="5:7" x14ac:dyDescent="0.35">
      <c r="E1155" s="2"/>
      <c r="F1155" s="2"/>
      <c r="G1155" s="2"/>
    </row>
    <row r="1156" spans="5:7" x14ac:dyDescent="0.35">
      <c r="E1156" s="2"/>
      <c r="F1156" s="2"/>
      <c r="G1156" s="2"/>
    </row>
    <row r="1157" spans="5:7" x14ac:dyDescent="0.35">
      <c r="E1157" s="2"/>
      <c r="F1157" s="2"/>
      <c r="G1157" s="2"/>
    </row>
    <row r="1158" spans="5:7" x14ac:dyDescent="0.35">
      <c r="E1158" s="2"/>
      <c r="F1158" s="2"/>
      <c r="G1158" s="2"/>
    </row>
    <row r="1159" spans="5:7" x14ac:dyDescent="0.35">
      <c r="E1159" s="2"/>
      <c r="F1159" s="2"/>
      <c r="G1159" s="2"/>
    </row>
    <row r="1160" spans="5:7" x14ac:dyDescent="0.35">
      <c r="E1160" s="2"/>
      <c r="F1160" s="2"/>
      <c r="G1160" s="2"/>
    </row>
    <row r="1161" spans="5:7" x14ac:dyDescent="0.35">
      <c r="E1161" s="2"/>
      <c r="F1161" s="2"/>
      <c r="G1161" s="2"/>
    </row>
    <row r="1162" spans="5:7" x14ac:dyDescent="0.35">
      <c r="E1162" s="2"/>
      <c r="F1162" s="2"/>
      <c r="G1162" s="2"/>
    </row>
    <row r="1163" spans="5:7" x14ac:dyDescent="0.35">
      <c r="E1163" s="2"/>
      <c r="F1163" s="2"/>
      <c r="G1163" s="2"/>
    </row>
    <row r="1164" spans="5:7" x14ac:dyDescent="0.35">
      <c r="E1164" s="2"/>
      <c r="F1164" s="2"/>
      <c r="G1164" s="2"/>
    </row>
    <row r="1165" spans="5:7" x14ac:dyDescent="0.35">
      <c r="E1165" s="2"/>
      <c r="F1165" s="2"/>
      <c r="G1165" s="2"/>
    </row>
    <row r="1166" spans="5:7" x14ac:dyDescent="0.35">
      <c r="E1166" s="2"/>
      <c r="F1166" s="2"/>
      <c r="G1166" s="2"/>
    </row>
    <row r="1167" spans="5:7" x14ac:dyDescent="0.35">
      <c r="E1167" s="2"/>
      <c r="F1167" s="2"/>
      <c r="G1167" s="2"/>
    </row>
    <row r="1168" spans="5:7" x14ac:dyDescent="0.35">
      <c r="E1168" s="2"/>
      <c r="F1168" s="2"/>
      <c r="G1168" s="2"/>
    </row>
    <row r="1169" spans="5:7" x14ac:dyDescent="0.35">
      <c r="E1169" s="2"/>
      <c r="F1169" s="2"/>
      <c r="G1169" s="2"/>
    </row>
    <row r="1170" spans="5:7" x14ac:dyDescent="0.35">
      <c r="E1170" s="2"/>
      <c r="F1170" s="2"/>
      <c r="G1170" s="2"/>
    </row>
    <row r="1171" spans="5:7" x14ac:dyDescent="0.35">
      <c r="E1171" s="2"/>
      <c r="F1171" s="2"/>
      <c r="G1171" s="2"/>
    </row>
    <row r="1172" spans="5:7" x14ac:dyDescent="0.35">
      <c r="E1172" s="2"/>
      <c r="F1172" s="2"/>
      <c r="G1172" s="2"/>
    </row>
    <row r="1173" spans="5:7" x14ac:dyDescent="0.35">
      <c r="E1173" s="2"/>
      <c r="F1173" s="2"/>
      <c r="G1173" s="2"/>
    </row>
    <row r="1174" spans="5:7" x14ac:dyDescent="0.35">
      <c r="E1174" s="2"/>
      <c r="F1174" s="2"/>
      <c r="G1174" s="2"/>
    </row>
    <row r="1175" spans="5:7" x14ac:dyDescent="0.35">
      <c r="E1175" s="2"/>
      <c r="F1175" s="2"/>
      <c r="G1175" s="2"/>
    </row>
    <row r="1176" spans="5:7" x14ac:dyDescent="0.35">
      <c r="E1176" s="2"/>
      <c r="F1176" s="2"/>
      <c r="G1176" s="2"/>
    </row>
    <row r="1177" spans="5:7" x14ac:dyDescent="0.35">
      <c r="E1177" s="2"/>
      <c r="F1177" s="2"/>
      <c r="G1177" s="2"/>
    </row>
    <row r="1178" spans="5:7" x14ac:dyDescent="0.35">
      <c r="E1178" s="2"/>
      <c r="F1178" s="2"/>
      <c r="G1178" s="2"/>
    </row>
    <row r="1179" spans="5:7" x14ac:dyDescent="0.35">
      <c r="E1179" s="2"/>
      <c r="F1179" s="2"/>
      <c r="G1179" s="2"/>
    </row>
    <row r="1180" spans="5:7" x14ac:dyDescent="0.35">
      <c r="E1180" s="2"/>
      <c r="F1180" s="2"/>
      <c r="G1180" s="2"/>
    </row>
    <row r="1181" spans="5:7" x14ac:dyDescent="0.35">
      <c r="E1181" s="2"/>
      <c r="F1181" s="2"/>
      <c r="G1181" s="2"/>
    </row>
    <row r="1182" spans="5:7" x14ac:dyDescent="0.35">
      <c r="E1182" s="2"/>
      <c r="F1182" s="2"/>
      <c r="G1182" s="2"/>
    </row>
    <row r="1183" spans="5:7" x14ac:dyDescent="0.35">
      <c r="E1183" s="2"/>
      <c r="F1183" s="2"/>
      <c r="G1183" s="2"/>
    </row>
    <row r="1184" spans="5:7" x14ac:dyDescent="0.35">
      <c r="E1184" s="2"/>
      <c r="F1184" s="2"/>
      <c r="G1184" s="2"/>
    </row>
    <row r="1185" spans="5:7" x14ac:dyDescent="0.35">
      <c r="E1185" s="2"/>
      <c r="F1185" s="2"/>
      <c r="G1185" s="2"/>
    </row>
    <row r="1186" spans="5:7" x14ac:dyDescent="0.35">
      <c r="E1186" s="2"/>
      <c r="F1186" s="2"/>
      <c r="G1186" s="2"/>
    </row>
    <row r="1187" spans="5:7" x14ac:dyDescent="0.35">
      <c r="E1187" s="2"/>
      <c r="F1187" s="2"/>
      <c r="G1187" s="2"/>
    </row>
    <row r="1188" spans="5:7" x14ac:dyDescent="0.35">
      <c r="E1188" s="2"/>
      <c r="F1188" s="2"/>
      <c r="G1188" s="2"/>
    </row>
    <row r="1189" spans="5:7" x14ac:dyDescent="0.35">
      <c r="E1189" s="2"/>
      <c r="F1189" s="2"/>
      <c r="G1189" s="2"/>
    </row>
    <row r="1190" spans="5:7" x14ac:dyDescent="0.35">
      <c r="E1190" s="2"/>
      <c r="F1190" s="2"/>
      <c r="G1190" s="2"/>
    </row>
    <row r="1191" spans="5:7" x14ac:dyDescent="0.35">
      <c r="E1191" s="2"/>
      <c r="F1191" s="2"/>
      <c r="G1191" s="2"/>
    </row>
    <row r="1192" spans="5:7" x14ac:dyDescent="0.35">
      <c r="E1192" s="2"/>
      <c r="F1192" s="2"/>
      <c r="G1192" s="2"/>
    </row>
    <row r="1193" spans="5:7" x14ac:dyDescent="0.35">
      <c r="E1193" s="2"/>
      <c r="F1193" s="2"/>
      <c r="G1193" s="2"/>
    </row>
    <row r="1194" spans="5:7" x14ac:dyDescent="0.35">
      <c r="E1194" s="2"/>
      <c r="F1194" s="2"/>
      <c r="G1194" s="2"/>
    </row>
    <row r="1195" spans="5:7" x14ac:dyDescent="0.35">
      <c r="E1195" s="2"/>
      <c r="F1195" s="2"/>
      <c r="G1195" s="2"/>
    </row>
    <row r="1196" spans="5:7" x14ac:dyDescent="0.35">
      <c r="E1196" s="2"/>
      <c r="F1196" s="2"/>
      <c r="G1196" s="2"/>
    </row>
    <row r="1197" spans="5:7" x14ac:dyDescent="0.35">
      <c r="E1197" s="2"/>
      <c r="F1197" s="2"/>
      <c r="G1197" s="2"/>
    </row>
    <row r="1198" spans="5:7" x14ac:dyDescent="0.35">
      <c r="E1198" s="2"/>
      <c r="F1198" s="2"/>
      <c r="G1198" s="2"/>
    </row>
    <row r="1199" spans="5:7" x14ac:dyDescent="0.35">
      <c r="E1199" s="2"/>
      <c r="F1199" s="2"/>
      <c r="G1199" s="2"/>
    </row>
    <row r="1200" spans="5:7" x14ac:dyDescent="0.35">
      <c r="E1200" s="2"/>
      <c r="F1200" s="2"/>
      <c r="G1200" s="2"/>
    </row>
    <row r="1201" spans="5:7" x14ac:dyDescent="0.35">
      <c r="E1201" s="2"/>
      <c r="F1201" s="2"/>
      <c r="G1201" s="2"/>
    </row>
    <row r="1202" spans="5:7" x14ac:dyDescent="0.35">
      <c r="E1202" s="2"/>
      <c r="F1202" s="2"/>
      <c r="G1202" s="2"/>
    </row>
    <row r="1203" spans="5:7" x14ac:dyDescent="0.35">
      <c r="E1203" s="2"/>
      <c r="F1203" s="2"/>
      <c r="G1203" s="2"/>
    </row>
    <row r="1204" spans="5:7" x14ac:dyDescent="0.35">
      <c r="E1204" s="2"/>
      <c r="F1204" s="2"/>
      <c r="G1204" s="2"/>
    </row>
    <row r="1205" spans="5:7" x14ac:dyDescent="0.35">
      <c r="E1205" s="2"/>
      <c r="F1205" s="2"/>
      <c r="G1205" s="2"/>
    </row>
    <row r="1206" spans="5:7" x14ac:dyDescent="0.35">
      <c r="E1206" s="2"/>
      <c r="F1206" s="2"/>
      <c r="G1206" s="2"/>
    </row>
    <row r="1207" spans="5:7" x14ac:dyDescent="0.35">
      <c r="E1207" s="2"/>
      <c r="F1207" s="2"/>
      <c r="G1207" s="2"/>
    </row>
    <row r="1208" spans="5:7" x14ac:dyDescent="0.35">
      <c r="E1208" s="2"/>
      <c r="F1208" s="2"/>
      <c r="G1208" s="2"/>
    </row>
    <row r="1209" spans="5:7" x14ac:dyDescent="0.35">
      <c r="E1209" s="2"/>
      <c r="F1209" s="2"/>
      <c r="G1209" s="2"/>
    </row>
    <row r="1210" spans="5:7" x14ac:dyDescent="0.35">
      <c r="E1210" s="2"/>
      <c r="F1210" s="2"/>
      <c r="G1210" s="2"/>
    </row>
    <row r="1211" spans="5:7" x14ac:dyDescent="0.35">
      <c r="E1211" s="2"/>
      <c r="F1211" s="2"/>
      <c r="G1211" s="2"/>
    </row>
    <row r="1212" spans="5:7" x14ac:dyDescent="0.35">
      <c r="E1212" s="2"/>
      <c r="F1212" s="2"/>
      <c r="G1212" s="2"/>
    </row>
    <row r="1213" spans="5:7" x14ac:dyDescent="0.35">
      <c r="E1213" s="2"/>
      <c r="F1213" s="2"/>
      <c r="G1213" s="2"/>
    </row>
    <row r="1214" spans="5:7" x14ac:dyDescent="0.35">
      <c r="E1214" s="2"/>
      <c r="F1214" s="2"/>
      <c r="G1214" s="2"/>
    </row>
    <row r="1215" spans="5:7" x14ac:dyDescent="0.35">
      <c r="E1215" s="2"/>
      <c r="F1215" s="2"/>
      <c r="G1215" s="2"/>
    </row>
    <row r="1216" spans="5:7" x14ac:dyDescent="0.35">
      <c r="E1216" s="2"/>
      <c r="F1216" s="2"/>
      <c r="G1216" s="2"/>
    </row>
    <row r="1217" spans="5:7" x14ac:dyDescent="0.35">
      <c r="E1217" s="2"/>
      <c r="F1217" s="2"/>
      <c r="G1217" s="2"/>
    </row>
    <row r="1218" spans="5:7" x14ac:dyDescent="0.35">
      <c r="E1218" s="2"/>
      <c r="F1218" s="2"/>
      <c r="G1218" s="2"/>
    </row>
    <row r="1219" spans="5:7" x14ac:dyDescent="0.35">
      <c r="E1219" s="2"/>
      <c r="F1219" s="2"/>
      <c r="G1219" s="2"/>
    </row>
    <row r="1220" spans="5:7" x14ac:dyDescent="0.35">
      <c r="E1220" s="2"/>
      <c r="F1220" s="2"/>
      <c r="G1220" s="2"/>
    </row>
    <row r="1221" spans="5:7" x14ac:dyDescent="0.35">
      <c r="E1221" s="2"/>
      <c r="F1221" s="2"/>
      <c r="G1221" s="2"/>
    </row>
    <row r="1222" spans="5:7" x14ac:dyDescent="0.35">
      <c r="E1222" s="2"/>
      <c r="F1222" s="2"/>
      <c r="G1222" s="2"/>
    </row>
    <row r="1223" spans="5:7" x14ac:dyDescent="0.35">
      <c r="E1223" s="2"/>
      <c r="F1223" s="2"/>
      <c r="G1223" s="2"/>
    </row>
    <row r="1224" spans="5:7" x14ac:dyDescent="0.35">
      <c r="E1224" s="2"/>
      <c r="F1224" s="2"/>
      <c r="G1224" s="2"/>
    </row>
    <row r="1225" spans="5:7" x14ac:dyDescent="0.35">
      <c r="E1225" s="2"/>
      <c r="F1225" s="2"/>
      <c r="G1225" s="2"/>
    </row>
    <row r="1226" spans="5:7" x14ac:dyDescent="0.35">
      <c r="E1226" s="2"/>
      <c r="F1226" s="2"/>
      <c r="G1226" s="2"/>
    </row>
    <row r="1227" spans="5:7" x14ac:dyDescent="0.35">
      <c r="E1227" s="2"/>
      <c r="F1227" s="2"/>
      <c r="G1227" s="2"/>
    </row>
    <row r="1228" spans="5:7" x14ac:dyDescent="0.35">
      <c r="E1228" s="2"/>
      <c r="F1228" s="2"/>
      <c r="G1228" s="2"/>
    </row>
    <row r="1229" spans="5:7" x14ac:dyDescent="0.35">
      <c r="E1229" s="2"/>
      <c r="F1229" s="2"/>
      <c r="G1229" s="2"/>
    </row>
    <row r="1230" spans="5:7" x14ac:dyDescent="0.35">
      <c r="E1230" s="2"/>
      <c r="F1230" s="2"/>
      <c r="G1230" s="2"/>
    </row>
    <row r="1231" spans="5:7" x14ac:dyDescent="0.35">
      <c r="E1231" s="2"/>
      <c r="F1231" s="2"/>
      <c r="G1231" s="2"/>
    </row>
    <row r="1232" spans="5:7" x14ac:dyDescent="0.35">
      <c r="E1232" s="2"/>
      <c r="F1232" s="2"/>
      <c r="G1232" s="2"/>
    </row>
    <row r="1233" spans="5:7" x14ac:dyDescent="0.35">
      <c r="E1233" s="2"/>
      <c r="F1233" s="2"/>
      <c r="G1233" s="2"/>
    </row>
    <row r="1234" spans="5:7" x14ac:dyDescent="0.35">
      <c r="E1234" s="2"/>
      <c r="F1234" s="2"/>
      <c r="G1234" s="2"/>
    </row>
    <row r="1235" spans="5:7" x14ac:dyDescent="0.35">
      <c r="E1235" s="2"/>
      <c r="F1235" s="2"/>
      <c r="G1235" s="2"/>
    </row>
    <row r="1236" spans="5:7" x14ac:dyDescent="0.35">
      <c r="E1236" s="2"/>
      <c r="F1236" s="2"/>
      <c r="G1236" s="2"/>
    </row>
    <row r="1237" spans="5:7" x14ac:dyDescent="0.35">
      <c r="E1237" s="2"/>
      <c r="F1237" s="2"/>
      <c r="G1237" s="2"/>
    </row>
    <row r="1238" spans="5:7" x14ac:dyDescent="0.35">
      <c r="E1238" s="2"/>
      <c r="F1238" s="2"/>
      <c r="G1238" s="2"/>
    </row>
    <row r="1239" spans="5:7" x14ac:dyDescent="0.35">
      <c r="E1239" s="2"/>
      <c r="F1239" s="2"/>
      <c r="G1239" s="2"/>
    </row>
    <row r="1240" spans="5:7" x14ac:dyDescent="0.35">
      <c r="E1240" s="2"/>
      <c r="F1240" s="2"/>
      <c r="G1240" s="2"/>
    </row>
    <row r="1241" spans="5:7" x14ac:dyDescent="0.35">
      <c r="E1241" s="2"/>
      <c r="F1241" s="2"/>
      <c r="G1241" s="2"/>
    </row>
    <row r="1242" spans="5:7" x14ac:dyDescent="0.35">
      <c r="E1242" s="2"/>
      <c r="F1242" s="2"/>
      <c r="G1242" s="2"/>
    </row>
    <row r="1243" spans="5:7" x14ac:dyDescent="0.35">
      <c r="E1243" s="2"/>
      <c r="F1243" s="2"/>
      <c r="G1243" s="2"/>
    </row>
    <row r="1244" spans="5:7" x14ac:dyDescent="0.35">
      <c r="E1244" s="2"/>
      <c r="F1244" s="2"/>
      <c r="G1244" s="2"/>
    </row>
    <row r="1245" spans="5:7" x14ac:dyDescent="0.35">
      <c r="E1245" s="2"/>
      <c r="F1245" s="2"/>
      <c r="G1245" s="2"/>
    </row>
    <row r="1246" spans="5:7" x14ac:dyDescent="0.35">
      <c r="E1246" s="2"/>
      <c r="F1246" s="2"/>
      <c r="G1246" s="2"/>
    </row>
    <row r="1247" spans="5:7" x14ac:dyDescent="0.35">
      <c r="E1247" s="2"/>
      <c r="F1247" s="2"/>
      <c r="G1247" s="2"/>
    </row>
    <row r="1248" spans="5:7" x14ac:dyDescent="0.35">
      <c r="E1248" s="2"/>
      <c r="F1248" s="2"/>
      <c r="G1248" s="2"/>
    </row>
    <row r="1249" spans="5:7" x14ac:dyDescent="0.35">
      <c r="E1249" s="2"/>
      <c r="F1249" s="2"/>
      <c r="G1249" s="2"/>
    </row>
    <row r="1250" spans="5:7" x14ac:dyDescent="0.35">
      <c r="E1250" s="2"/>
      <c r="F1250" s="2"/>
      <c r="G1250" s="2"/>
    </row>
    <row r="1251" spans="5:7" x14ac:dyDescent="0.35">
      <c r="E1251" s="2"/>
      <c r="F1251" s="2"/>
      <c r="G1251" s="2"/>
    </row>
    <row r="1252" spans="5:7" x14ac:dyDescent="0.35">
      <c r="E1252" s="2"/>
      <c r="F1252" s="2"/>
      <c r="G1252" s="2"/>
    </row>
    <row r="1253" spans="5:7" x14ac:dyDescent="0.35">
      <c r="E1253" s="2"/>
      <c r="F1253" s="2"/>
      <c r="G1253" s="2"/>
    </row>
    <row r="1254" spans="5:7" x14ac:dyDescent="0.35">
      <c r="E1254" s="2"/>
      <c r="F1254" s="2"/>
      <c r="G1254" s="2"/>
    </row>
    <row r="1255" spans="5:7" x14ac:dyDescent="0.35">
      <c r="E1255" s="2"/>
      <c r="F1255" s="2"/>
      <c r="G1255" s="2"/>
    </row>
    <row r="1256" spans="5:7" x14ac:dyDescent="0.35">
      <c r="E1256" s="2"/>
      <c r="F1256" s="2"/>
      <c r="G1256" s="2"/>
    </row>
    <row r="1257" spans="5:7" x14ac:dyDescent="0.35">
      <c r="E1257" s="2"/>
      <c r="F1257" s="2"/>
      <c r="G1257" s="2"/>
    </row>
    <row r="1258" spans="5:7" x14ac:dyDescent="0.35">
      <c r="E1258" s="2"/>
      <c r="F1258" s="2"/>
      <c r="G1258" s="2"/>
    </row>
    <row r="1259" spans="5:7" x14ac:dyDescent="0.35">
      <c r="E1259" s="2"/>
      <c r="F1259" s="2"/>
      <c r="G1259" s="2"/>
    </row>
    <row r="1260" spans="5:7" x14ac:dyDescent="0.35">
      <c r="E1260" s="2"/>
      <c r="F1260" s="2"/>
      <c r="G1260" s="2"/>
    </row>
    <row r="1261" spans="5:7" x14ac:dyDescent="0.35">
      <c r="E1261" s="2"/>
      <c r="F1261" s="2"/>
      <c r="G1261" s="2"/>
    </row>
    <row r="1262" spans="5:7" x14ac:dyDescent="0.35">
      <c r="E1262" s="2"/>
      <c r="F1262" s="2"/>
      <c r="G1262" s="2"/>
    </row>
    <row r="1263" spans="5:7" x14ac:dyDescent="0.35">
      <c r="E1263" s="2"/>
      <c r="F1263" s="2"/>
      <c r="G1263" s="2"/>
    </row>
    <row r="1264" spans="5:7" x14ac:dyDescent="0.35">
      <c r="E1264" s="2"/>
      <c r="F1264" s="2"/>
      <c r="G1264" s="2"/>
    </row>
    <row r="1265" spans="5:7" x14ac:dyDescent="0.35">
      <c r="E1265" s="2"/>
      <c r="F1265" s="2"/>
      <c r="G1265" s="2"/>
    </row>
    <row r="1266" spans="5:7" x14ac:dyDescent="0.35">
      <c r="E1266" s="2"/>
      <c r="F1266" s="2"/>
      <c r="G1266" s="2"/>
    </row>
    <row r="1267" spans="5:7" x14ac:dyDescent="0.35">
      <c r="E1267" s="2"/>
      <c r="F1267" s="2"/>
      <c r="G1267" s="2"/>
    </row>
    <row r="1268" spans="5:7" x14ac:dyDescent="0.35">
      <c r="E1268" s="2"/>
      <c r="F1268" s="2"/>
      <c r="G1268" s="2"/>
    </row>
    <row r="1269" spans="5:7" x14ac:dyDescent="0.35">
      <c r="E1269" s="2"/>
      <c r="F1269" s="2"/>
      <c r="G1269" s="2"/>
    </row>
    <row r="1270" spans="5:7" x14ac:dyDescent="0.35">
      <c r="E1270" s="2"/>
      <c r="F1270" s="2"/>
      <c r="G1270" s="2"/>
    </row>
    <row r="1271" spans="5:7" x14ac:dyDescent="0.35">
      <c r="E1271" s="2"/>
      <c r="F1271" s="2"/>
      <c r="G1271" s="2"/>
    </row>
    <row r="1272" spans="5:7" x14ac:dyDescent="0.35">
      <c r="E1272" s="2"/>
      <c r="F1272" s="2"/>
      <c r="G1272" s="2"/>
    </row>
    <row r="1273" spans="5:7" x14ac:dyDescent="0.35">
      <c r="E1273" s="2"/>
      <c r="F1273" s="2"/>
      <c r="G1273" s="2"/>
    </row>
    <row r="1274" spans="5:7" x14ac:dyDescent="0.35">
      <c r="E1274" s="2"/>
      <c r="F1274" s="2"/>
      <c r="G1274" s="2"/>
    </row>
    <row r="1275" spans="5:7" x14ac:dyDescent="0.35">
      <c r="E1275" s="2"/>
      <c r="F1275" s="2"/>
      <c r="G1275" s="2"/>
    </row>
    <row r="1276" spans="5:7" x14ac:dyDescent="0.35">
      <c r="E1276" s="2"/>
      <c r="F1276" s="2"/>
      <c r="G1276" s="2"/>
    </row>
    <row r="1277" spans="5:7" x14ac:dyDescent="0.35">
      <c r="E1277" s="2"/>
      <c r="F1277" s="2"/>
      <c r="G1277" s="2"/>
    </row>
    <row r="1278" spans="5:7" x14ac:dyDescent="0.35">
      <c r="E1278" s="2"/>
      <c r="F1278" s="2"/>
      <c r="G1278" s="2"/>
    </row>
    <row r="1279" spans="5:7" x14ac:dyDescent="0.35">
      <c r="E1279" s="2"/>
      <c r="F1279" s="2"/>
      <c r="G1279" s="2"/>
    </row>
    <row r="1280" spans="5:7" x14ac:dyDescent="0.35">
      <c r="E1280" s="2"/>
      <c r="F1280" s="2"/>
      <c r="G1280" s="2"/>
    </row>
    <row r="1281" spans="5:7" x14ac:dyDescent="0.35">
      <c r="E1281" s="2"/>
      <c r="F1281" s="2"/>
      <c r="G1281" s="2"/>
    </row>
    <row r="1282" spans="5:7" x14ac:dyDescent="0.35">
      <c r="E1282" s="2"/>
      <c r="F1282" s="2"/>
      <c r="G1282" s="2"/>
    </row>
    <row r="1283" spans="5:7" x14ac:dyDescent="0.35">
      <c r="E1283" s="2"/>
      <c r="F1283" s="2"/>
      <c r="G1283" s="2"/>
    </row>
    <row r="1284" spans="5:7" x14ac:dyDescent="0.35">
      <c r="E1284" s="2"/>
      <c r="F1284" s="2"/>
      <c r="G1284" s="2"/>
    </row>
    <row r="1285" spans="5:7" x14ac:dyDescent="0.35">
      <c r="E1285" s="2"/>
      <c r="F1285" s="2"/>
      <c r="G1285" s="2"/>
    </row>
    <row r="1286" spans="5:7" x14ac:dyDescent="0.35">
      <c r="E1286" s="2"/>
      <c r="F1286" s="2"/>
      <c r="G1286" s="2"/>
    </row>
    <row r="1287" spans="5:7" x14ac:dyDescent="0.35">
      <c r="E1287" s="2"/>
      <c r="F1287" s="2"/>
      <c r="G1287" s="2"/>
    </row>
    <row r="1288" spans="5:7" x14ac:dyDescent="0.35">
      <c r="E1288" s="2"/>
      <c r="F1288" s="2"/>
      <c r="G1288" s="2"/>
    </row>
    <row r="1289" spans="5:7" x14ac:dyDescent="0.35">
      <c r="E1289" s="2"/>
      <c r="F1289" s="2"/>
      <c r="G1289" s="2"/>
    </row>
    <row r="1290" spans="5:7" x14ac:dyDescent="0.35">
      <c r="E1290" s="2"/>
      <c r="F1290" s="2"/>
      <c r="G1290" s="2"/>
    </row>
    <row r="1291" spans="5:7" x14ac:dyDescent="0.35">
      <c r="E1291" s="2"/>
      <c r="F1291" s="2"/>
      <c r="G1291" s="2"/>
    </row>
    <row r="1292" spans="5:7" x14ac:dyDescent="0.35">
      <c r="E1292" s="2"/>
      <c r="F1292" s="2"/>
      <c r="G1292" s="2"/>
    </row>
    <row r="1293" spans="5:7" x14ac:dyDescent="0.35">
      <c r="E1293" s="2"/>
      <c r="F1293" s="2"/>
      <c r="G1293" s="2"/>
    </row>
    <row r="1294" spans="5:7" x14ac:dyDescent="0.35">
      <c r="E1294" s="2"/>
      <c r="F1294" s="2"/>
      <c r="G1294" s="2"/>
    </row>
    <row r="1295" spans="5:7" x14ac:dyDescent="0.35">
      <c r="E1295" s="2"/>
      <c r="F1295" s="2"/>
      <c r="G1295" s="2"/>
    </row>
    <row r="1296" spans="5:7" x14ac:dyDescent="0.35">
      <c r="E1296" s="2"/>
      <c r="F1296" s="2"/>
      <c r="G1296" s="2"/>
    </row>
    <row r="1297" spans="5:7" x14ac:dyDescent="0.35">
      <c r="E1297" s="2"/>
      <c r="F1297" s="2"/>
      <c r="G1297" s="2"/>
    </row>
    <row r="1298" spans="5:7" x14ac:dyDescent="0.35">
      <c r="E1298" s="2"/>
      <c r="F1298" s="2"/>
      <c r="G1298" s="2"/>
    </row>
    <row r="1299" spans="5:7" x14ac:dyDescent="0.35">
      <c r="E1299" s="2"/>
      <c r="F1299" s="2"/>
      <c r="G1299" s="2"/>
    </row>
    <row r="1300" spans="5:7" x14ac:dyDescent="0.35">
      <c r="E1300" s="2"/>
      <c r="F1300" s="2"/>
      <c r="G1300" s="2"/>
    </row>
    <row r="1301" spans="5:7" x14ac:dyDescent="0.35">
      <c r="E1301" s="2"/>
      <c r="F1301" s="2"/>
      <c r="G1301" s="2"/>
    </row>
    <row r="1302" spans="5:7" x14ac:dyDescent="0.35">
      <c r="E1302" s="2"/>
      <c r="F1302" s="2"/>
      <c r="G1302" s="2"/>
    </row>
    <row r="1303" spans="5:7" x14ac:dyDescent="0.35">
      <c r="E1303" s="2"/>
      <c r="F1303" s="2"/>
      <c r="G1303" s="2"/>
    </row>
    <row r="1304" spans="5:7" x14ac:dyDescent="0.35">
      <c r="E1304" s="2"/>
      <c r="F1304" s="2"/>
      <c r="G1304" s="2"/>
    </row>
    <row r="1305" spans="5:7" x14ac:dyDescent="0.35">
      <c r="E1305" s="2"/>
      <c r="F1305" s="2"/>
      <c r="G1305" s="2"/>
    </row>
    <row r="1306" spans="5:7" x14ac:dyDescent="0.35">
      <c r="E1306" s="2"/>
      <c r="F1306" s="2"/>
      <c r="G1306" s="2"/>
    </row>
    <row r="1307" spans="5:7" x14ac:dyDescent="0.35">
      <c r="E1307" s="2"/>
      <c r="F1307" s="2"/>
      <c r="G1307" s="2"/>
    </row>
    <row r="1308" spans="5:7" x14ac:dyDescent="0.35">
      <c r="E1308" s="2"/>
      <c r="F1308" s="2"/>
      <c r="G1308" s="2"/>
    </row>
    <row r="1309" spans="5:7" x14ac:dyDescent="0.35">
      <c r="E1309" s="2"/>
      <c r="F1309" s="2"/>
      <c r="G1309" s="2"/>
    </row>
    <row r="1310" spans="5:7" x14ac:dyDescent="0.35">
      <c r="E1310" s="2"/>
      <c r="F1310" s="2"/>
      <c r="G1310" s="2"/>
    </row>
    <row r="1311" spans="5:7" x14ac:dyDescent="0.35">
      <c r="E1311" s="2"/>
      <c r="F1311" s="2"/>
      <c r="G1311" s="2"/>
    </row>
    <row r="1312" spans="5:7" x14ac:dyDescent="0.35">
      <c r="E1312" s="2"/>
      <c r="F1312" s="2"/>
      <c r="G1312" s="2"/>
    </row>
    <row r="1313" spans="5:7" x14ac:dyDescent="0.35">
      <c r="E1313" s="2"/>
      <c r="F1313" s="2"/>
      <c r="G1313" s="2"/>
    </row>
    <row r="1314" spans="5:7" x14ac:dyDescent="0.35">
      <c r="E1314" s="2"/>
      <c r="F1314" s="2"/>
      <c r="G1314" s="2"/>
    </row>
    <row r="1315" spans="5:7" x14ac:dyDescent="0.35">
      <c r="E1315" s="2"/>
      <c r="F1315" s="2"/>
      <c r="G1315" s="2"/>
    </row>
    <row r="1316" spans="5:7" x14ac:dyDescent="0.35">
      <c r="E1316" s="2"/>
      <c r="F1316" s="2"/>
      <c r="G1316" s="2"/>
    </row>
    <row r="1317" spans="5:7" x14ac:dyDescent="0.35">
      <c r="E1317" s="2"/>
      <c r="F1317" s="2"/>
      <c r="G1317" s="2"/>
    </row>
    <row r="1318" spans="5:7" x14ac:dyDescent="0.35">
      <c r="E1318" s="2"/>
      <c r="F1318" s="2"/>
      <c r="G1318" s="2"/>
    </row>
    <row r="1319" spans="5:7" x14ac:dyDescent="0.35">
      <c r="E1319" s="2"/>
      <c r="F1319" s="2"/>
      <c r="G1319" s="2"/>
    </row>
    <row r="1320" spans="5:7" x14ac:dyDescent="0.35">
      <c r="E1320" s="2"/>
      <c r="F1320" s="2"/>
      <c r="G1320" s="2"/>
    </row>
    <row r="1321" spans="5:7" x14ac:dyDescent="0.35">
      <c r="E1321" s="2"/>
      <c r="F1321" s="2"/>
      <c r="G1321" s="2"/>
    </row>
    <row r="1322" spans="5:7" x14ac:dyDescent="0.35">
      <c r="E1322" s="2"/>
      <c r="F1322" s="2"/>
      <c r="G1322" s="2"/>
    </row>
    <row r="1323" spans="5:7" x14ac:dyDescent="0.35">
      <c r="E1323" s="2"/>
      <c r="F1323" s="2"/>
      <c r="G1323" s="2"/>
    </row>
    <row r="1324" spans="5:7" x14ac:dyDescent="0.35">
      <c r="E1324" s="2"/>
      <c r="F1324" s="2"/>
      <c r="G1324" s="2"/>
    </row>
    <row r="1325" spans="5:7" x14ac:dyDescent="0.35">
      <c r="E1325" s="2"/>
      <c r="F1325" s="2"/>
      <c r="G1325" s="2"/>
    </row>
    <row r="1326" spans="5:7" x14ac:dyDescent="0.35">
      <c r="E1326" s="2"/>
      <c r="F1326" s="2"/>
      <c r="G1326" s="2"/>
    </row>
    <row r="1327" spans="5:7" x14ac:dyDescent="0.35">
      <c r="E1327" s="2"/>
      <c r="F1327" s="2"/>
      <c r="G1327" s="2"/>
    </row>
    <row r="1328" spans="5:7" x14ac:dyDescent="0.35">
      <c r="E1328" s="2"/>
      <c r="F1328" s="2"/>
      <c r="G1328" s="2"/>
    </row>
    <row r="1329" spans="5:7" x14ac:dyDescent="0.35">
      <c r="E1329" s="2"/>
      <c r="F1329" s="2"/>
      <c r="G1329" s="2"/>
    </row>
    <row r="1330" spans="5:7" x14ac:dyDescent="0.35">
      <c r="E1330" s="2"/>
      <c r="F1330" s="2"/>
      <c r="G1330" s="2"/>
    </row>
    <row r="1331" spans="5:7" x14ac:dyDescent="0.35">
      <c r="E1331" s="2"/>
      <c r="F1331" s="2"/>
      <c r="G1331" s="2"/>
    </row>
    <row r="1332" spans="5:7" x14ac:dyDescent="0.35">
      <c r="E1332" s="2"/>
      <c r="F1332" s="2"/>
      <c r="G1332" s="2"/>
    </row>
    <row r="1333" spans="5:7" x14ac:dyDescent="0.35">
      <c r="E1333" s="2"/>
      <c r="F1333" s="2"/>
      <c r="G1333" s="2"/>
    </row>
    <row r="1334" spans="5:7" x14ac:dyDescent="0.35">
      <c r="E1334" s="2"/>
      <c r="F1334" s="2"/>
      <c r="G1334" s="2"/>
    </row>
    <row r="1335" spans="5:7" x14ac:dyDescent="0.35">
      <c r="E1335" s="2"/>
      <c r="F1335" s="2"/>
      <c r="G1335" s="2"/>
    </row>
    <row r="1336" spans="5:7" x14ac:dyDescent="0.35">
      <c r="E1336" s="2"/>
      <c r="F1336" s="2"/>
      <c r="G1336" s="2"/>
    </row>
    <row r="1337" spans="5:7" x14ac:dyDescent="0.35">
      <c r="E1337" s="2"/>
      <c r="F1337" s="2"/>
      <c r="G1337" s="2"/>
    </row>
    <row r="1338" spans="5:7" x14ac:dyDescent="0.35">
      <c r="E1338" s="2"/>
      <c r="F1338" s="2"/>
      <c r="G1338" s="2"/>
    </row>
    <row r="1339" spans="5:7" x14ac:dyDescent="0.35">
      <c r="E1339" s="2"/>
      <c r="F1339" s="2"/>
      <c r="G1339" s="2"/>
    </row>
    <row r="1340" spans="5:7" x14ac:dyDescent="0.35">
      <c r="E1340" s="2"/>
      <c r="F1340" s="2"/>
      <c r="G1340" s="2"/>
    </row>
    <row r="1341" spans="5:7" x14ac:dyDescent="0.35">
      <c r="E1341" s="2"/>
      <c r="F1341" s="2"/>
      <c r="G1341" s="2"/>
    </row>
    <row r="1342" spans="5:7" x14ac:dyDescent="0.35">
      <c r="E1342" s="2"/>
      <c r="F1342" s="2"/>
      <c r="G1342" s="2"/>
    </row>
    <row r="1343" spans="5:7" x14ac:dyDescent="0.35">
      <c r="E1343" s="2"/>
      <c r="F1343" s="2"/>
      <c r="G1343" s="2"/>
    </row>
    <row r="1344" spans="5:7" x14ac:dyDescent="0.35">
      <c r="E1344" s="2"/>
      <c r="F1344" s="2"/>
      <c r="G1344" s="2"/>
    </row>
    <row r="1345" spans="5:7" x14ac:dyDescent="0.35">
      <c r="E1345" s="2"/>
      <c r="F1345" s="2"/>
      <c r="G1345" s="2"/>
    </row>
    <row r="1346" spans="5:7" x14ac:dyDescent="0.35">
      <c r="E1346" s="2"/>
      <c r="F1346" s="2"/>
      <c r="G1346" s="2"/>
    </row>
    <row r="1347" spans="5:7" x14ac:dyDescent="0.35">
      <c r="E1347" s="2"/>
      <c r="F1347" s="2"/>
      <c r="G1347" s="2"/>
    </row>
    <row r="1348" spans="5:7" x14ac:dyDescent="0.35">
      <c r="E1348" s="2"/>
      <c r="F1348" s="2"/>
      <c r="G1348" s="2"/>
    </row>
    <row r="1349" spans="5:7" x14ac:dyDescent="0.35">
      <c r="E1349" s="2"/>
      <c r="F1349" s="2"/>
      <c r="G1349" s="2"/>
    </row>
    <row r="1350" spans="5:7" x14ac:dyDescent="0.35">
      <c r="E1350" s="2"/>
      <c r="F1350" s="2"/>
      <c r="G1350" s="2"/>
    </row>
    <row r="1351" spans="5:7" x14ac:dyDescent="0.35">
      <c r="E1351" s="2"/>
      <c r="F1351" s="2"/>
      <c r="G1351" s="2"/>
    </row>
    <row r="1352" spans="5:7" x14ac:dyDescent="0.35">
      <c r="E1352" s="2"/>
      <c r="F1352" s="2"/>
      <c r="G1352" s="2"/>
    </row>
    <row r="1353" spans="5:7" x14ac:dyDescent="0.35">
      <c r="E1353" s="2"/>
      <c r="F1353" s="2"/>
      <c r="G1353" s="2"/>
    </row>
    <row r="1354" spans="5:7" x14ac:dyDescent="0.35">
      <c r="E1354" s="2"/>
      <c r="F1354" s="2"/>
      <c r="G1354" s="2"/>
    </row>
    <row r="1355" spans="5:7" x14ac:dyDescent="0.35">
      <c r="E1355" s="2"/>
      <c r="F1355" s="2"/>
      <c r="G1355" s="2"/>
    </row>
    <row r="1356" spans="5:7" x14ac:dyDescent="0.35">
      <c r="E1356" s="2"/>
      <c r="F1356" s="2"/>
      <c r="G1356" s="2"/>
    </row>
    <row r="1357" spans="5:7" x14ac:dyDescent="0.35">
      <c r="E1357" s="2"/>
      <c r="F1357" s="2"/>
      <c r="G1357" s="2"/>
    </row>
    <row r="1358" spans="5:7" x14ac:dyDescent="0.35">
      <c r="E1358" s="2"/>
      <c r="F1358" s="2"/>
      <c r="G1358" s="2"/>
    </row>
    <row r="1359" spans="5:7" x14ac:dyDescent="0.35">
      <c r="E1359" s="2"/>
      <c r="F1359" s="2"/>
      <c r="G1359" s="2"/>
    </row>
    <row r="1360" spans="5:7" x14ac:dyDescent="0.35">
      <c r="E1360" s="2"/>
      <c r="F1360" s="2"/>
      <c r="G1360" s="2"/>
    </row>
    <row r="1361" spans="5:7" x14ac:dyDescent="0.35">
      <c r="E1361" s="2"/>
      <c r="F1361" s="2"/>
      <c r="G1361" s="2"/>
    </row>
    <row r="1362" spans="5:7" x14ac:dyDescent="0.35">
      <c r="E1362" s="2"/>
      <c r="F1362" s="2"/>
      <c r="G1362" s="2"/>
    </row>
    <row r="1363" spans="5:7" x14ac:dyDescent="0.35">
      <c r="E1363" s="2"/>
      <c r="F1363" s="2"/>
      <c r="G1363" s="2"/>
    </row>
    <row r="1364" spans="5:7" x14ac:dyDescent="0.35">
      <c r="E1364" s="2"/>
      <c r="F1364" s="2"/>
      <c r="G1364" s="2"/>
    </row>
    <row r="1365" spans="5:7" x14ac:dyDescent="0.35">
      <c r="E1365" s="2"/>
      <c r="F1365" s="2"/>
      <c r="G1365" s="2"/>
    </row>
    <row r="1366" spans="5:7" x14ac:dyDescent="0.35">
      <c r="E1366" s="2"/>
      <c r="F1366" s="2"/>
      <c r="G1366" s="2"/>
    </row>
    <row r="1367" spans="5:7" x14ac:dyDescent="0.35">
      <c r="E1367" s="2"/>
      <c r="F1367" s="2"/>
      <c r="G1367" s="2"/>
    </row>
    <row r="1368" spans="5:7" x14ac:dyDescent="0.35">
      <c r="E1368" s="2"/>
      <c r="F1368" s="2"/>
      <c r="G1368" s="2"/>
    </row>
    <row r="1369" spans="5:7" x14ac:dyDescent="0.35">
      <c r="E1369" s="2"/>
      <c r="F1369" s="2"/>
      <c r="G1369" s="2"/>
    </row>
    <row r="1370" spans="5:7" x14ac:dyDescent="0.35">
      <c r="E1370" s="2"/>
      <c r="F1370" s="2"/>
      <c r="G1370" s="2"/>
    </row>
    <row r="1371" spans="5:7" x14ac:dyDescent="0.35">
      <c r="E1371" s="2"/>
      <c r="F1371" s="2"/>
      <c r="G1371" s="2"/>
    </row>
    <row r="1372" spans="5:7" x14ac:dyDescent="0.35">
      <c r="E1372" s="2"/>
      <c r="F1372" s="2"/>
      <c r="G1372" s="2"/>
    </row>
    <row r="1373" spans="5:7" x14ac:dyDescent="0.35">
      <c r="E1373" s="2"/>
      <c r="F1373" s="2"/>
      <c r="G1373" s="2"/>
    </row>
    <row r="1374" spans="5:7" x14ac:dyDescent="0.35">
      <c r="E1374" s="2"/>
      <c r="F1374" s="2"/>
      <c r="G1374" s="2"/>
    </row>
    <row r="1375" spans="5:7" x14ac:dyDescent="0.35">
      <c r="E1375" s="2"/>
      <c r="F1375" s="2"/>
      <c r="G1375" s="2"/>
    </row>
    <row r="1376" spans="5:7" x14ac:dyDescent="0.35">
      <c r="E1376" s="2"/>
      <c r="F1376" s="2"/>
      <c r="G1376" s="2"/>
    </row>
    <row r="1377" spans="5:7" x14ac:dyDescent="0.35">
      <c r="E1377" s="2"/>
      <c r="F1377" s="2"/>
      <c r="G1377" s="2"/>
    </row>
    <row r="1378" spans="5:7" x14ac:dyDescent="0.35">
      <c r="E1378" s="2"/>
      <c r="F1378" s="2"/>
      <c r="G1378" s="2"/>
    </row>
    <row r="1379" spans="5:7" x14ac:dyDescent="0.35">
      <c r="E1379" s="2"/>
      <c r="F1379" s="2"/>
      <c r="G1379" s="2"/>
    </row>
    <row r="1380" spans="5:7" x14ac:dyDescent="0.35">
      <c r="E1380" s="2"/>
      <c r="F1380" s="2"/>
      <c r="G1380" s="2"/>
    </row>
    <row r="1381" spans="5:7" x14ac:dyDescent="0.35">
      <c r="E1381" s="2"/>
      <c r="F1381" s="2"/>
      <c r="G1381" s="2"/>
    </row>
    <row r="1382" spans="5:7" x14ac:dyDescent="0.35">
      <c r="E1382" s="2"/>
      <c r="F1382" s="2"/>
      <c r="G1382" s="2"/>
    </row>
    <row r="1383" spans="5:7" x14ac:dyDescent="0.35">
      <c r="E1383" s="2"/>
      <c r="F1383" s="2"/>
      <c r="G1383" s="2"/>
    </row>
    <row r="1384" spans="5:7" x14ac:dyDescent="0.35">
      <c r="E1384" s="2"/>
      <c r="F1384" s="2"/>
      <c r="G1384" s="2"/>
    </row>
    <row r="1385" spans="5:7" x14ac:dyDescent="0.35">
      <c r="E1385" s="2"/>
      <c r="F1385" s="2"/>
      <c r="G1385" s="2"/>
    </row>
    <row r="1386" spans="5:7" x14ac:dyDescent="0.35">
      <c r="E1386" s="2"/>
      <c r="F1386" s="2"/>
      <c r="G1386" s="2"/>
    </row>
    <row r="1387" spans="5:7" x14ac:dyDescent="0.35">
      <c r="E1387" s="2"/>
      <c r="F1387" s="2"/>
      <c r="G1387" s="2"/>
    </row>
    <row r="1388" spans="5:7" x14ac:dyDescent="0.35">
      <c r="E1388" s="2"/>
      <c r="F1388" s="2"/>
      <c r="G1388" s="2"/>
    </row>
    <row r="1389" spans="5:7" x14ac:dyDescent="0.35">
      <c r="E1389" s="2"/>
      <c r="F1389" s="2"/>
      <c r="G1389" s="2"/>
    </row>
    <row r="1390" spans="5:7" x14ac:dyDescent="0.35">
      <c r="E1390" s="2"/>
      <c r="F1390" s="2"/>
      <c r="G1390" s="2"/>
    </row>
    <row r="1391" spans="5:7" x14ac:dyDescent="0.35">
      <c r="E1391" s="2"/>
      <c r="F1391" s="2"/>
      <c r="G1391" s="2"/>
    </row>
    <row r="1392" spans="5:7" x14ac:dyDescent="0.35">
      <c r="E1392" s="2"/>
      <c r="F1392" s="2"/>
      <c r="G1392" s="2"/>
    </row>
    <row r="1393" spans="5:7" x14ac:dyDescent="0.35">
      <c r="E1393" s="2"/>
      <c r="F1393" s="2"/>
      <c r="G1393" s="2"/>
    </row>
    <row r="1394" spans="5:7" x14ac:dyDescent="0.35">
      <c r="E1394" s="2"/>
      <c r="F1394" s="2"/>
      <c r="G1394" s="2"/>
    </row>
    <row r="1395" spans="5:7" x14ac:dyDescent="0.35">
      <c r="E1395" s="2"/>
      <c r="F1395" s="2"/>
      <c r="G1395" s="2"/>
    </row>
    <row r="1396" spans="5:7" x14ac:dyDescent="0.35">
      <c r="E1396" s="2"/>
      <c r="F1396" s="2"/>
      <c r="G1396" s="2"/>
    </row>
    <row r="1397" spans="5:7" x14ac:dyDescent="0.35">
      <c r="E1397" s="2"/>
      <c r="F1397" s="2"/>
      <c r="G1397" s="2"/>
    </row>
    <row r="1398" spans="5:7" x14ac:dyDescent="0.35">
      <c r="E1398" s="2"/>
      <c r="F1398" s="2"/>
      <c r="G1398" s="2"/>
    </row>
    <row r="1399" spans="5:7" x14ac:dyDescent="0.35">
      <c r="E1399" s="2"/>
      <c r="F1399" s="2"/>
      <c r="G1399" s="2"/>
    </row>
    <row r="1400" spans="5:7" x14ac:dyDescent="0.35">
      <c r="E1400" s="2"/>
      <c r="F1400" s="2"/>
      <c r="G1400" s="2"/>
    </row>
    <row r="1401" spans="5:7" x14ac:dyDescent="0.35">
      <c r="E1401" s="2"/>
      <c r="F1401" s="2"/>
      <c r="G1401" s="2"/>
    </row>
    <row r="1402" spans="5:7" x14ac:dyDescent="0.35">
      <c r="E1402" s="2"/>
      <c r="F1402" s="2"/>
      <c r="G1402" s="2"/>
    </row>
    <row r="1403" spans="5:7" x14ac:dyDescent="0.35">
      <c r="E1403" s="2"/>
      <c r="F1403" s="2"/>
      <c r="G1403" s="2"/>
    </row>
    <row r="1404" spans="5:7" x14ac:dyDescent="0.35">
      <c r="E1404" s="2"/>
      <c r="F1404" s="2"/>
      <c r="G1404" s="2"/>
    </row>
    <row r="1405" spans="5:7" x14ac:dyDescent="0.35">
      <c r="E1405" s="2"/>
      <c r="F1405" s="2"/>
      <c r="G1405" s="2"/>
    </row>
    <row r="1406" spans="5:7" x14ac:dyDescent="0.35">
      <c r="E1406" s="2"/>
      <c r="F1406" s="2"/>
      <c r="G1406" s="2"/>
    </row>
    <row r="1407" spans="5:7" x14ac:dyDescent="0.35">
      <c r="E1407" s="2"/>
      <c r="F1407" s="2"/>
      <c r="G1407" s="2"/>
    </row>
    <row r="1408" spans="5:7" x14ac:dyDescent="0.35">
      <c r="E1408" s="2"/>
      <c r="F1408" s="2"/>
      <c r="G1408" s="2"/>
    </row>
    <row r="1409" spans="5:7" x14ac:dyDescent="0.35">
      <c r="E1409" s="2"/>
      <c r="F1409" s="2"/>
      <c r="G1409" s="2"/>
    </row>
    <row r="1410" spans="5:7" x14ac:dyDescent="0.35">
      <c r="E1410" s="2"/>
      <c r="F1410" s="2"/>
      <c r="G1410" s="2"/>
    </row>
    <row r="1411" spans="5:7" x14ac:dyDescent="0.35">
      <c r="E1411" s="2"/>
      <c r="F1411" s="2"/>
      <c r="G1411" s="2"/>
    </row>
    <row r="1412" spans="5:7" x14ac:dyDescent="0.35">
      <c r="E1412" s="2"/>
      <c r="F1412" s="2"/>
      <c r="G1412" s="2"/>
    </row>
    <row r="1413" spans="5:7" x14ac:dyDescent="0.35">
      <c r="E1413" s="2"/>
      <c r="F1413" s="2"/>
      <c r="G1413" s="2"/>
    </row>
    <row r="1414" spans="5:7" x14ac:dyDescent="0.35">
      <c r="E1414" s="2"/>
      <c r="F1414" s="2"/>
      <c r="G1414" s="2"/>
    </row>
    <row r="1415" spans="5:7" x14ac:dyDescent="0.35">
      <c r="E1415" s="2"/>
      <c r="F1415" s="2"/>
      <c r="G1415" s="2"/>
    </row>
    <row r="1416" spans="5:7" x14ac:dyDescent="0.35">
      <c r="E1416" s="2"/>
      <c r="F1416" s="2"/>
      <c r="G1416" s="2"/>
    </row>
    <row r="1417" spans="5:7" x14ac:dyDescent="0.35">
      <c r="E1417" s="2"/>
      <c r="F1417" s="2"/>
      <c r="G1417" s="2"/>
    </row>
    <row r="1418" spans="5:7" x14ac:dyDescent="0.35">
      <c r="E1418" s="2"/>
      <c r="F1418" s="2"/>
      <c r="G1418" s="2"/>
    </row>
    <row r="1419" spans="5:7" x14ac:dyDescent="0.35">
      <c r="E1419" s="2"/>
      <c r="F1419" s="2"/>
      <c r="G1419" s="2"/>
    </row>
    <row r="1420" spans="5:7" x14ac:dyDescent="0.35">
      <c r="E1420" s="2"/>
      <c r="F1420" s="2"/>
      <c r="G1420" s="2"/>
    </row>
    <row r="1421" spans="5:7" x14ac:dyDescent="0.35">
      <c r="E1421" s="2"/>
      <c r="F1421" s="2"/>
      <c r="G1421" s="2"/>
    </row>
    <row r="1422" spans="5:7" x14ac:dyDescent="0.35">
      <c r="E1422" s="2"/>
      <c r="F1422" s="2"/>
      <c r="G1422" s="2"/>
    </row>
    <row r="1423" spans="5:7" x14ac:dyDescent="0.35">
      <c r="E1423" s="2"/>
      <c r="F1423" s="2"/>
      <c r="G1423" s="2"/>
    </row>
    <row r="1424" spans="5:7" x14ac:dyDescent="0.35">
      <c r="E1424" s="2"/>
      <c r="F1424" s="2"/>
      <c r="G1424" s="2"/>
    </row>
    <row r="1425" spans="5:7" x14ac:dyDescent="0.35">
      <c r="E1425" s="2"/>
      <c r="F1425" s="2"/>
      <c r="G1425" s="2"/>
    </row>
    <row r="1426" spans="5:7" x14ac:dyDescent="0.35">
      <c r="E1426" s="2"/>
      <c r="F1426" s="2"/>
      <c r="G1426" s="2"/>
    </row>
    <row r="1427" spans="5:7" x14ac:dyDescent="0.35">
      <c r="E1427" s="2"/>
      <c r="F1427" s="2"/>
      <c r="G1427" s="2"/>
    </row>
    <row r="1428" spans="5:7" x14ac:dyDescent="0.35">
      <c r="E1428" s="2"/>
      <c r="F1428" s="2"/>
      <c r="G1428" s="2"/>
    </row>
    <row r="1429" spans="5:7" x14ac:dyDescent="0.35">
      <c r="E1429" s="2"/>
      <c r="F1429" s="2"/>
      <c r="G1429" s="2"/>
    </row>
    <row r="1430" spans="5:7" x14ac:dyDescent="0.35">
      <c r="E1430" s="2"/>
      <c r="F1430" s="2"/>
      <c r="G1430" s="2"/>
    </row>
    <row r="1431" spans="5:7" x14ac:dyDescent="0.35">
      <c r="E1431" s="2"/>
      <c r="F1431" s="2"/>
      <c r="G1431" s="2"/>
    </row>
    <row r="1432" spans="5:7" x14ac:dyDescent="0.35">
      <c r="E1432" s="2"/>
      <c r="F1432" s="2"/>
      <c r="G1432" s="2"/>
    </row>
    <row r="1433" spans="5:7" x14ac:dyDescent="0.35">
      <c r="E1433" s="2"/>
      <c r="F1433" s="2"/>
      <c r="G1433" s="2"/>
    </row>
    <row r="1434" spans="5:7" x14ac:dyDescent="0.35">
      <c r="E1434" s="2"/>
      <c r="F1434" s="2"/>
      <c r="G1434" s="2"/>
    </row>
    <row r="1435" spans="5:7" x14ac:dyDescent="0.35">
      <c r="E1435" s="2"/>
      <c r="F1435" s="2"/>
      <c r="G1435" s="2"/>
    </row>
    <row r="1436" spans="5:7" x14ac:dyDescent="0.35">
      <c r="E1436" s="2"/>
      <c r="F1436" s="2"/>
      <c r="G1436" s="2"/>
    </row>
    <row r="1437" spans="5:7" x14ac:dyDescent="0.35">
      <c r="E1437" s="2"/>
      <c r="F1437" s="2"/>
      <c r="G1437" s="2"/>
    </row>
    <row r="1438" spans="5:7" x14ac:dyDescent="0.35">
      <c r="E1438" s="2"/>
      <c r="F1438" s="2"/>
      <c r="G1438" s="2"/>
    </row>
    <row r="1439" spans="5:7" x14ac:dyDescent="0.35">
      <c r="E1439" s="2"/>
      <c r="F1439" s="2"/>
      <c r="G1439" s="2"/>
    </row>
    <row r="1440" spans="5:7" x14ac:dyDescent="0.35">
      <c r="E1440" s="2"/>
      <c r="F1440" s="2"/>
      <c r="G1440" s="2"/>
    </row>
    <row r="1441" spans="5:7" x14ac:dyDescent="0.35">
      <c r="E1441" s="2"/>
      <c r="F1441" s="2"/>
      <c r="G1441" s="2"/>
    </row>
    <row r="1442" spans="5:7" x14ac:dyDescent="0.35">
      <c r="E1442" s="2"/>
      <c r="F1442" s="2"/>
      <c r="G1442" s="2"/>
    </row>
    <row r="1443" spans="5:7" x14ac:dyDescent="0.35">
      <c r="E1443" s="2"/>
      <c r="F1443" s="2"/>
      <c r="G1443" s="2"/>
    </row>
    <row r="1444" spans="5:7" x14ac:dyDescent="0.35">
      <c r="E1444" s="2"/>
      <c r="F1444" s="2"/>
      <c r="G1444" s="2"/>
    </row>
    <row r="1445" spans="5:7" x14ac:dyDescent="0.35">
      <c r="E1445" s="2"/>
      <c r="F1445" s="2"/>
      <c r="G1445" s="2"/>
    </row>
    <row r="1446" spans="5:7" x14ac:dyDescent="0.35">
      <c r="E1446" s="2"/>
      <c r="F1446" s="2"/>
      <c r="G1446" s="2"/>
    </row>
    <row r="1447" spans="5:7" x14ac:dyDescent="0.35">
      <c r="E1447" s="2"/>
      <c r="F1447" s="2"/>
      <c r="G1447" s="2"/>
    </row>
    <row r="1448" spans="5:7" x14ac:dyDescent="0.35">
      <c r="E1448" s="2"/>
      <c r="F1448" s="2"/>
      <c r="G1448" s="2"/>
    </row>
    <row r="1449" spans="5:7" x14ac:dyDescent="0.35">
      <c r="E1449" s="2"/>
      <c r="F1449" s="2"/>
      <c r="G1449" s="2"/>
    </row>
    <row r="1450" spans="5:7" x14ac:dyDescent="0.35">
      <c r="E1450" s="2"/>
      <c r="F1450" s="2"/>
      <c r="G1450" s="2"/>
    </row>
    <row r="1451" spans="5:7" x14ac:dyDescent="0.35">
      <c r="E1451" s="2"/>
      <c r="F1451" s="2"/>
      <c r="G1451" s="2"/>
    </row>
    <row r="1452" spans="5:7" x14ac:dyDescent="0.35">
      <c r="E1452" s="2"/>
      <c r="F1452" s="2"/>
      <c r="G1452" s="2"/>
    </row>
    <row r="1453" spans="5:7" x14ac:dyDescent="0.35">
      <c r="E1453" s="2"/>
      <c r="F1453" s="2"/>
      <c r="G1453" s="2"/>
    </row>
    <row r="1454" spans="5:7" x14ac:dyDescent="0.35">
      <c r="E1454" s="2"/>
      <c r="F1454" s="2"/>
      <c r="G1454" s="2"/>
    </row>
    <row r="1455" spans="5:7" x14ac:dyDescent="0.35">
      <c r="E1455" s="2"/>
      <c r="F1455" s="2"/>
      <c r="G1455" s="2"/>
    </row>
    <row r="1456" spans="5:7" x14ac:dyDescent="0.35">
      <c r="E1456" s="2"/>
      <c r="F1456" s="2"/>
      <c r="G1456" s="2"/>
    </row>
    <row r="1457" spans="5:7" x14ac:dyDescent="0.35">
      <c r="E1457" s="2"/>
      <c r="F1457" s="2"/>
      <c r="G1457" s="2"/>
    </row>
    <row r="1458" spans="5:7" x14ac:dyDescent="0.35">
      <c r="E1458" s="2"/>
      <c r="F1458" s="2"/>
      <c r="G1458" s="2"/>
    </row>
    <row r="1459" spans="5:7" x14ac:dyDescent="0.35">
      <c r="E1459" s="2"/>
      <c r="F1459" s="2"/>
      <c r="G1459" s="2"/>
    </row>
    <row r="1460" spans="5:7" x14ac:dyDescent="0.35">
      <c r="E1460" s="2"/>
      <c r="F1460" s="2"/>
      <c r="G1460" s="2"/>
    </row>
    <row r="1461" spans="5:7" x14ac:dyDescent="0.35">
      <c r="E1461" s="2"/>
      <c r="F1461" s="2"/>
      <c r="G1461" s="2"/>
    </row>
    <row r="1462" spans="5:7" x14ac:dyDescent="0.35">
      <c r="E1462" s="2"/>
      <c r="F1462" s="2"/>
      <c r="G1462" s="2"/>
    </row>
    <row r="1463" spans="5:7" x14ac:dyDescent="0.35">
      <c r="E1463" s="2"/>
      <c r="F1463" s="2"/>
      <c r="G1463" s="2"/>
    </row>
    <row r="1464" spans="5:7" x14ac:dyDescent="0.35">
      <c r="E1464" s="2"/>
      <c r="F1464" s="2"/>
      <c r="G1464" s="2"/>
    </row>
    <row r="1465" spans="5:7" x14ac:dyDescent="0.35">
      <c r="E1465" s="2"/>
      <c r="F1465" s="2"/>
      <c r="G1465" s="2"/>
    </row>
    <row r="1466" spans="5:7" x14ac:dyDescent="0.35">
      <c r="E1466" s="2"/>
      <c r="F1466" s="2"/>
      <c r="G1466" s="2"/>
    </row>
    <row r="1467" spans="5:7" x14ac:dyDescent="0.35">
      <c r="E1467" s="2"/>
      <c r="F1467" s="2"/>
      <c r="G1467" s="2"/>
    </row>
    <row r="1468" spans="5:7" x14ac:dyDescent="0.35">
      <c r="E1468" s="2"/>
      <c r="F1468" s="2"/>
      <c r="G1468" s="2"/>
    </row>
    <row r="1469" spans="5:7" x14ac:dyDescent="0.35">
      <c r="E1469" s="2"/>
      <c r="F1469" s="2"/>
      <c r="G1469" s="2"/>
    </row>
    <row r="1470" spans="5:7" x14ac:dyDescent="0.35">
      <c r="E1470" s="2"/>
      <c r="F1470" s="2"/>
      <c r="G1470" s="2"/>
    </row>
    <row r="1471" spans="5:7" x14ac:dyDescent="0.35">
      <c r="E1471" s="2"/>
      <c r="F1471" s="2"/>
      <c r="G1471" s="2"/>
    </row>
    <row r="1472" spans="5:7" x14ac:dyDescent="0.35">
      <c r="E1472" s="2"/>
      <c r="F1472" s="2"/>
      <c r="G1472" s="2"/>
    </row>
    <row r="1473" spans="5:7" x14ac:dyDescent="0.35">
      <c r="E1473" s="2"/>
      <c r="F1473" s="2"/>
      <c r="G1473" s="2"/>
    </row>
    <row r="1474" spans="5:7" x14ac:dyDescent="0.35">
      <c r="E1474" s="2"/>
      <c r="F1474" s="2"/>
      <c r="G1474" s="2"/>
    </row>
    <row r="1475" spans="5:7" x14ac:dyDescent="0.35">
      <c r="E1475" s="2"/>
      <c r="F1475" s="2"/>
      <c r="G1475" s="2"/>
    </row>
    <row r="1476" spans="5:7" x14ac:dyDescent="0.35">
      <c r="E1476" s="2"/>
      <c r="F1476" s="2"/>
      <c r="G1476" s="2"/>
    </row>
    <row r="1477" spans="5:7" x14ac:dyDescent="0.35">
      <c r="E1477" s="2"/>
      <c r="F1477" s="2"/>
      <c r="G1477" s="2"/>
    </row>
    <row r="1478" spans="5:7" x14ac:dyDescent="0.35">
      <c r="E1478" s="2"/>
      <c r="F1478" s="2"/>
      <c r="G1478" s="2"/>
    </row>
    <row r="1479" spans="5:7" x14ac:dyDescent="0.35">
      <c r="E1479" s="2"/>
      <c r="F1479" s="2"/>
      <c r="G1479" s="2"/>
    </row>
    <row r="1480" spans="5:7" x14ac:dyDescent="0.35">
      <c r="E1480" s="2"/>
      <c r="F1480" s="2"/>
      <c r="G1480" s="2"/>
    </row>
    <row r="1481" spans="5:7" x14ac:dyDescent="0.35">
      <c r="E1481" s="2"/>
      <c r="F1481" s="2"/>
      <c r="G1481" s="2"/>
    </row>
    <row r="1482" spans="5:7" x14ac:dyDescent="0.35">
      <c r="E1482" s="2"/>
      <c r="F1482" s="2"/>
      <c r="G1482" s="2"/>
    </row>
    <row r="1483" spans="5:7" x14ac:dyDescent="0.35">
      <c r="E1483" s="2"/>
      <c r="F1483" s="2"/>
      <c r="G1483" s="2"/>
    </row>
    <row r="1484" spans="5:7" x14ac:dyDescent="0.35">
      <c r="E1484" s="2"/>
      <c r="F1484" s="2"/>
      <c r="G1484" s="2"/>
    </row>
    <row r="1485" spans="5:7" x14ac:dyDescent="0.35">
      <c r="E1485" s="2"/>
      <c r="F1485" s="2"/>
      <c r="G1485" s="2"/>
    </row>
    <row r="1486" spans="5:7" x14ac:dyDescent="0.35">
      <c r="E1486" s="2"/>
      <c r="F1486" s="2"/>
      <c r="G1486" s="2"/>
    </row>
    <row r="1487" spans="5:7" x14ac:dyDescent="0.35">
      <c r="E1487" s="2"/>
      <c r="F1487" s="2"/>
      <c r="G1487" s="2"/>
    </row>
    <row r="1488" spans="5:7" x14ac:dyDescent="0.35">
      <c r="E1488" s="2"/>
      <c r="F1488" s="2"/>
      <c r="G1488" s="2"/>
    </row>
    <row r="1489" spans="5:7" x14ac:dyDescent="0.35">
      <c r="E1489" s="2"/>
      <c r="F1489" s="2"/>
      <c r="G1489" s="2"/>
    </row>
    <row r="1490" spans="5:7" x14ac:dyDescent="0.35">
      <c r="E1490" s="2"/>
      <c r="F1490" s="2"/>
      <c r="G1490" s="2"/>
    </row>
    <row r="1491" spans="5:7" x14ac:dyDescent="0.35">
      <c r="E1491" s="2"/>
      <c r="F1491" s="2"/>
      <c r="G1491" s="2"/>
    </row>
    <row r="1492" spans="5:7" x14ac:dyDescent="0.35">
      <c r="E1492" s="2"/>
      <c r="F1492" s="2"/>
      <c r="G1492" s="2"/>
    </row>
    <row r="1493" spans="5:7" x14ac:dyDescent="0.35">
      <c r="E1493" s="2"/>
      <c r="F1493" s="2"/>
      <c r="G1493" s="2"/>
    </row>
    <row r="1494" spans="5:7" x14ac:dyDescent="0.35">
      <c r="E1494" s="2"/>
      <c r="F1494" s="2"/>
      <c r="G1494" s="2"/>
    </row>
    <row r="1495" spans="5:7" x14ac:dyDescent="0.35">
      <c r="E1495" s="2"/>
      <c r="F1495" s="2"/>
      <c r="G1495" s="2"/>
    </row>
    <row r="1496" spans="5:7" x14ac:dyDescent="0.35">
      <c r="E1496" s="2"/>
      <c r="F1496" s="2"/>
      <c r="G1496" s="2"/>
    </row>
    <row r="1497" spans="5:7" x14ac:dyDescent="0.35">
      <c r="E1497" s="2"/>
      <c r="F1497" s="2"/>
      <c r="G1497" s="2"/>
    </row>
    <row r="1498" spans="5:7" x14ac:dyDescent="0.35">
      <c r="E1498" s="2"/>
      <c r="F1498" s="2"/>
      <c r="G1498" s="2"/>
    </row>
    <row r="1499" spans="5:7" x14ac:dyDescent="0.35">
      <c r="E1499" s="2"/>
      <c r="F1499" s="2"/>
      <c r="G1499" s="2"/>
    </row>
    <row r="1500" spans="5:7" x14ac:dyDescent="0.35">
      <c r="E1500" s="2"/>
      <c r="F1500" s="2"/>
      <c r="G1500" s="2"/>
    </row>
    <row r="1501" spans="5:7" x14ac:dyDescent="0.35">
      <c r="E1501" s="2"/>
      <c r="F1501" s="2"/>
      <c r="G1501" s="2"/>
    </row>
    <row r="1502" spans="5:7" x14ac:dyDescent="0.35">
      <c r="E1502" s="2"/>
      <c r="F1502" s="2"/>
      <c r="G1502" s="2"/>
    </row>
    <row r="1503" spans="5:7" x14ac:dyDescent="0.35">
      <c r="E1503" s="2"/>
      <c r="F1503" s="2"/>
      <c r="G1503" s="2"/>
    </row>
    <row r="1504" spans="5:7" x14ac:dyDescent="0.35">
      <c r="E1504" s="2"/>
      <c r="F1504" s="2"/>
      <c r="G1504" s="2"/>
    </row>
    <row r="1505" spans="5:7" x14ac:dyDescent="0.35">
      <c r="E1505" s="2"/>
      <c r="F1505" s="2"/>
      <c r="G1505" s="2"/>
    </row>
    <row r="1506" spans="5:7" x14ac:dyDescent="0.35">
      <c r="E1506" s="2"/>
      <c r="F1506" s="2"/>
      <c r="G1506" s="2"/>
    </row>
    <row r="1507" spans="5:7" x14ac:dyDescent="0.35">
      <c r="E1507" s="2"/>
      <c r="F1507" s="2"/>
      <c r="G1507" s="2"/>
    </row>
    <row r="1508" spans="5:7" x14ac:dyDescent="0.35">
      <c r="E1508" s="2"/>
      <c r="F1508" s="2"/>
      <c r="G1508" s="2"/>
    </row>
    <row r="1509" spans="5:7" x14ac:dyDescent="0.35">
      <c r="E1509" s="2"/>
      <c r="F1509" s="2"/>
      <c r="G1509" s="2"/>
    </row>
    <row r="1510" spans="5:7" x14ac:dyDescent="0.35">
      <c r="E1510" s="2"/>
      <c r="F1510" s="2"/>
      <c r="G1510" s="2"/>
    </row>
    <row r="1511" spans="5:7" x14ac:dyDescent="0.35">
      <c r="E1511" s="2"/>
      <c r="F1511" s="2"/>
      <c r="G1511" s="2"/>
    </row>
    <row r="1512" spans="5:7" x14ac:dyDescent="0.35">
      <c r="E1512" s="2"/>
      <c r="F1512" s="2"/>
      <c r="G1512" s="2"/>
    </row>
    <row r="1513" spans="5:7" x14ac:dyDescent="0.35">
      <c r="E1513" s="2"/>
      <c r="F1513" s="2"/>
      <c r="G1513" s="2"/>
    </row>
    <row r="1514" spans="5:7" x14ac:dyDescent="0.35">
      <c r="E1514" s="2"/>
      <c r="F1514" s="2"/>
      <c r="G1514" s="2"/>
    </row>
    <row r="1515" spans="5:7" x14ac:dyDescent="0.35">
      <c r="E1515" s="2"/>
      <c r="F1515" s="2"/>
      <c r="G1515" s="2"/>
    </row>
    <row r="1516" spans="5:7" x14ac:dyDescent="0.35">
      <c r="E1516" s="2"/>
      <c r="F1516" s="2"/>
      <c r="G1516" s="2"/>
    </row>
    <row r="1517" spans="5:7" x14ac:dyDescent="0.35">
      <c r="E1517" s="2"/>
      <c r="F1517" s="2"/>
      <c r="G1517" s="2"/>
    </row>
    <row r="1518" spans="5:7" x14ac:dyDescent="0.35">
      <c r="E1518" s="2"/>
      <c r="F1518" s="2"/>
      <c r="G1518" s="2"/>
    </row>
    <row r="1519" spans="5:7" x14ac:dyDescent="0.35">
      <c r="E1519" s="2"/>
      <c r="F1519" s="2"/>
      <c r="G1519" s="2"/>
    </row>
    <row r="1520" spans="5:7" x14ac:dyDescent="0.35">
      <c r="E1520" s="2"/>
      <c r="F1520" s="2"/>
      <c r="G1520" s="2"/>
    </row>
    <row r="1521" spans="5:7" x14ac:dyDescent="0.35">
      <c r="E1521" s="2"/>
      <c r="F1521" s="2"/>
      <c r="G1521" s="2"/>
    </row>
    <row r="1522" spans="5:7" x14ac:dyDescent="0.35">
      <c r="E1522" s="2"/>
      <c r="F1522" s="2"/>
      <c r="G1522" s="2"/>
    </row>
    <row r="1523" spans="5:7" x14ac:dyDescent="0.35">
      <c r="E1523" s="2"/>
      <c r="F1523" s="2"/>
      <c r="G1523" s="2"/>
    </row>
    <row r="1524" spans="5:7" x14ac:dyDescent="0.35">
      <c r="E1524" s="2"/>
      <c r="F1524" s="2"/>
      <c r="G1524" s="2"/>
    </row>
    <row r="1525" spans="5:7" x14ac:dyDescent="0.35">
      <c r="E1525" s="2"/>
      <c r="F1525" s="2"/>
      <c r="G1525" s="2"/>
    </row>
    <row r="1526" spans="5:7" x14ac:dyDescent="0.35">
      <c r="E1526" s="2"/>
      <c r="F1526" s="2"/>
      <c r="G1526" s="2"/>
    </row>
    <row r="1527" spans="5:7" x14ac:dyDescent="0.35">
      <c r="E1527" s="2"/>
      <c r="F1527" s="2"/>
      <c r="G1527" s="2"/>
    </row>
    <row r="1528" spans="5:7" x14ac:dyDescent="0.35">
      <c r="E1528" s="2"/>
      <c r="F1528" s="2"/>
      <c r="G1528" s="2"/>
    </row>
    <row r="1529" spans="5:7" x14ac:dyDescent="0.35">
      <c r="E1529" s="2"/>
      <c r="F1529" s="2"/>
      <c r="G1529" s="2"/>
    </row>
    <row r="1530" spans="5:7" x14ac:dyDescent="0.35">
      <c r="E1530" s="2"/>
      <c r="F1530" s="2"/>
      <c r="G1530" s="2"/>
    </row>
    <row r="1531" spans="5:7" x14ac:dyDescent="0.35">
      <c r="E1531" s="2"/>
      <c r="F1531" s="2"/>
      <c r="G1531" s="2"/>
    </row>
    <row r="1532" spans="5:7" x14ac:dyDescent="0.35">
      <c r="E1532" s="2"/>
      <c r="F1532" s="2"/>
      <c r="G1532" s="2"/>
    </row>
    <row r="1533" spans="5:7" x14ac:dyDescent="0.35">
      <c r="E1533" s="2"/>
      <c r="F1533" s="2"/>
      <c r="G1533" s="2"/>
    </row>
    <row r="1534" spans="5:7" x14ac:dyDescent="0.35">
      <c r="E1534" s="2"/>
      <c r="F1534" s="2"/>
      <c r="G1534" s="2"/>
    </row>
    <row r="1535" spans="5:7" x14ac:dyDescent="0.35">
      <c r="E1535" s="2"/>
      <c r="F1535" s="2"/>
      <c r="G1535" s="2"/>
    </row>
    <row r="1536" spans="5:7" x14ac:dyDescent="0.35">
      <c r="E1536" s="2"/>
      <c r="F1536" s="2"/>
      <c r="G1536" s="2"/>
    </row>
    <row r="1537" spans="5:7" x14ac:dyDescent="0.35">
      <c r="E1537" s="2"/>
      <c r="F1537" s="2"/>
      <c r="G1537" s="2"/>
    </row>
    <row r="1538" spans="5:7" x14ac:dyDescent="0.35">
      <c r="E1538" s="2"/>
      <c r="F1538" s="2"/>
      <c r="G1538" s="2"/>
    </row>
    <row r="1539" spans="5:7" x14ac:dyDescent="0.35">
      <c r="E1539" s="2"/>
      <c r="F1539" s="2"/>
      <c r="G1539" s="2"/>
    </row>
    <row r="1540" spans="5:7" x14ac:dyDescent="0.35">
      <c r="E1540" s="2"/>
      <c r="F1540" s="2"/>
      <c r="G1540" s="2"/>
    </row>
    <row r="1541" spans="5:7" x14ac:dyDescent="0.35">
      <c r="E1541" s="2"/>
      <c r="F1541" s="2"/>
      <c r="G1541" s="2"/>
    </row>
    <row r="1542" spans="5:7" x14ac:dyDescent="0.35">
      <c r="E1542" s="2"/>
      <c r="F1542" s="2"/>
      <c r="G1542" s="2"/>
    </row>
    <row r="1543" spans="5:7" x14ac:dyDescent="0.35">
      <c r="E1543" s="2"/>
      <c r="F1543" s="2"/>
      <c r="G1543" s="2"/>
    </row>
    <row r="1544" spans="5:7" x14ac:dyDescent="0.35">
      <c r="E1544" s="2"/>
      <c r="F1544" s="2"/>
      <c r="G1544" s="2"/>
    </row>
    <row r="1545" spans="5:7" x14ac:dyDescent="0.35">
      <c r="E1545" s="2"/>
      <c r="F1545" s="2"/>
      <c r="G1545" s="2"/>
    </row>
    <row r="1546" spans="5:7" x14ac:dyDescent="0.35">
      <c r="E1546" s="2"/>
      <c r="F1546" s="2"/>
      <c r="G1546" s="2"/>
    </row>
    <row r="1547" spans="5:7" x14ac:dyDescent="0.35">
      <c r="E1547" s="2"/>
      <c r="F1547" s="2"/>
      <c r="G1547" s="2"/>
    </row>
    <row r="1548" spans="5:7" x14ac:dyDescent="0.35">
      <c r="E1548" s="2"/>
      <c r="F1548" s="2"/>
      <c r="G1548" s="2"/>
    </row>
    <row r="1549" spans="5:7" x14ac:dyDescent="0.35">
      <c r="E1549" s="2"/>
      <c r="F1549" s="2"/>
      <c r="G1549" s="2"/>
    </row>
    <row r="1550" spans="5:7" x14ac:dyDescent="0.35">
      <c r="E1550" s="2"/>
      <c r="F1550" s="2"/>
      <c r="G1550" s="2"/>
    </row>
    <row r="1551" spans="5:7" x14ac:dyDescent="0.35">
      <c r="E1551" s="2"/>
      <c r="F1551" s="2"/>
      <c r="G1551" s="2"/>
    </row>
    <row r="1552" spans="5:7" x14ac:dyDescent="0.35">
      <c r="E1552" s="2"/>
      <c r="F1552" s="2"/>
      <c r="G1552" s="2"/>
    </row>
    <row r="1553" spans="5:7" x14ac:dyDescent="0.35">
      <c r="E1553" s="2"/>
      <c r="F1553" s="2"/>
      <c r="G1553" s="2"/>
    </row>
    <row r="1554" spans="5:7" x14ac:dyDescent="0.35">
      <c r="E1554" s="2"/>
      <c r="F1554" s="2"/>
      <c r="G1554" s="2"/>
    </row>
    <row r="1555" spans="5:7" x14ac:dyDescent="0.35">
      <c r="E1555" s="2"/>
      <c r="F1555" s="2"/>
      <c r="G1555" s="2"/>
    </row>
    <row r="1556" spans="5:7" x14ac:dyDescent="0.35">
      <c r="E1556" s="2"/>
      <c r="F1556" s="2"/>
      <c r="G1556" s="2"/>
    </row>
    <row r="1557" spans="5:7" x14ac:dyDescent="0.35">
      <c r="E1557" s="2"/>
      <c r="F1557" s="2"/>
      <c r="G1557" s="2"/>
    </row>
    <row r="1558" spans="5:7" x14ac:dyDescent="0.35">
      <c r="E1558" s="2"/>
      <c r="F1558" s="2"/>
      <c r="G1558" s="2"/>
    </row>
    <row r="1559" spans="5:7" x14ac:dyDescent="0.35">
      <c r="E1559" s="2"/>
      <c r="F1559" s="2"/>
      <c r="G1559" s="2"/>
    </row>
    <row r="1560" spans="5:7" x14ac:dyDescent="0.35">
      <c r="E1560" s="2"/>
      <c r="F1560" s="2"/>
      <c r="G1560" s="2"/>
    </row>
    <row r="1561" spans="5:7" x14ac:dyDescent="0.35">
      <c r="E1561" s="2"/>
      <c r="F1561" s="2"/>
      <c r="G1561" s="2"/>
    </row>
    <row r="1562" spans="5:7" x14ac:dyDescent="0.35">
      <c r="E1562" s="2"/>
      <c r="F1562" s="2"/>
      <c r="G1562" s="2"/>
    </row>
    <row r="1563" spans="5:7" x14ac:dyDescent="0.35">
      <c r="E1563" s="2"/>
      <c r="F1563" s="2"/>
      <c r="G1563" s="2"/>
    </row>
    <row r="1564" spans="5:7" x14ac:dyDescent="0.35">
      <c r="E1564" s="2"/>
      <c r="F1564" s="2"/>
      <c r="G1564" s="2"/>
    </row>
    <row r="1565" spans="5:7" x14ac:dyDescent="0.35">
      <c r="E1565" s="2"/>
      <c r="F1565" s="2"/>
      <c r="G1565" s="2"/>
    </row>
    <row r="1566" spans="5:7" x14ac:dyDescent="0.35">
      <c r="E1566" s="2"/>
      <c r="F1566" s="2"/>
      <c r="G1566" s="2"/>
    </row>
    <row r="1567" spans="5:7" x14ac:dyDescent="0.35">
      <c r="E1567" s="2"/>
      <c r="F1567" s="2"/>
      <c r="G1567" s="2"/>
    </row>
    <row r="1568" spans="5:7" x14ac:dyDescent="0.35">
      <c r="E1568" s="2"/>
      <c r="F1568" s="2"/>
      <c r="G1568" s="2"/>
    </row>
    <row r="1569" spans="5:7" x14ac:dyDescent="0.35">
      <c r="E1569" s="2"/>
      <c r="F1569" s="2"/>
      <c r="G1569" s="2"/>
    </row>
    <row r="1570" spans="5:7" x14ac:dyDescent="0.35">
      <c r="E1570" s="2"/>
      <c r="F1570" s="2"/>
      <c r="G1570" s="2"/>
    </row>
    <row r="1571" spans="5:7" x14ac:dyDescent="0.35">
      <c r="E1571" s="2"/>
      <c r="F1571" s="2"/>
      <c r="G1571" s="2"/>
    </row>
    <row r="1572" spans="5:7" x14ac:dyDescent="0.35">
      <c r="E1572" s="2"/>
      <c r="F1572" s="2"/>
      <c r="G1572" s="2"/>
    </row>
    <row r="1573" spans="5:7" x14ac:dyDescent="0.35">
      <c r="E1573" s="2"/>
      <c r="F1573" s="2"/>
      <c r="G1573" s="2"/>
    </row>
    <row r="1574" spans="5:7" x14ac:dyDescent="0.35">
      <c r="E1574" s="2"/>
      <c r="F1574" s="2"/>
      <c r="G1574" s="2"/>
    </row>
    <row r="1575" spans="5:7" x14ac:dyDescent="0.35">
      <c r="E1575" s="2"/>
      <c r="F1575" s="2"/>
      <c r="G1575" s="2"/>
    </row>
    <row r="1576" spans="5:7" x14ac:dyDescent="0.35">
      <c r="E1576" s="2"/>
      <c r="F1576" s="2"/>
      <c r="G1576" s="2"/>
    </row>
    <row r="1577" spans="5:7" x14ac:dyDescent="0.35">
      <c r="E1577" s="2"/>
      <c r="F1577" s="2"/>
      <c r="G1577" s="2"/>
    </row>
    <row r="1578" spans="5:7" x14ac:dyDescent="0.35">
      <c r="E1578" s="2"/>
      <c r="F1578" s="2"/>
      <c r="G1578" s="2"/>
    </row>
    <row r="1579" spans="5:7" x14ac:dyDescent="0.35">
      <c r="E1579" s="2"/>
      <c r="F1579" s="2"/>
      <c r="G1579" s="2"/>
    </row>
    <row r="1580" spans="5:7" x14ac:dyDescent="0.35">
      <c r="E1580" s="2"/>
      <c r="F1580" s="2"/>
      <c r="G1580" s="2"/>
    </row>
    <row r="1581" spans="5:7" x14ac:dyDescent="0.35">
      <c r="E1581" s="2"/>
      <c r="F1581" s="2"/>
      <c r="G1581" s="2"/>
    </row>
    <row r="1582" spans="5:7" x14ac:dyDescent="0.35">
      <c r="E1582" s="2"/>
      <c r="F1582" s="2"/>
      <c r="G1582" s="2"/>
    </row>
    <row r="1583" spans="5:7" x14ac:dyDescent="0.35">
      <c r="E1583" s="2"/>
      <c r="F1583" s="2"/>
      <c r="G1583" s="2"/>
    </row>
    <row r="1584" spans="5:7" x14ac:dyDescent="0.35">
      <c r="E1584" s="2"/>
      <c r="F1584" s="2"/>
      <c r="G1584" s="2"/>
    </row>
    <row r="1585" spans="5:7" x14ac:dyDescent="0.35">
      <c r="E1585" s="2"/>
      <c r="F1585" s="2"/>
      <c r="G1585" s="2"/>
    </row>
    <row r="1586" spans="5:7" x14ac:dyDescent="0.35">
      <c r="E1586" s="2"/>
      <c r="F1586" s="2"/>
      <c r="G1586" s="2"/>
    </row>
    <row r="1587" spans="5:7" x14ac:dyDescent="0.35">
      <c r="E1587" s="2"/>
      <c r="F1587" s="2"/>
      <c r="G1587" s="2"/>
    </row>
    <row r="1588" spans="5:7" x14ac:dyDescent="0.35">
      <c r="E1588" s="2"/>
      <c r="F1588" s="2"/>
      <c r="G1588" s="2"/>
    </row>
    <row r="1589" spans="5:7" x14ac:dyDescent="0.35">
      <c r="E1589" s="2"/>
      <c r="F1589" s="2"/>
      <c r="G1589" s="2"/>
    </row>
    <row r="1590" spans="5:7" x14ac:dyDescent="0.35">
      <c r="E1590" s="2"/>
      <c r="F1590" s="2"/>
      <c r="G1590" s="2"/>
    </row>
    <row r="1591" spans="5:7" x14ac:dyDescent="0.35">
      <c r="E1591" s="2"/>
      <c r="F1591" s="2"/>
      <c r="G1591" s="2"/>
    </row>
    <row r="1592" spans="5:7" x14ac:dyDescent="0.35">
      <c r="E1592" s="2"/>
      <c r="F1592" s="2"/>
      <c r="G1592" s="2"/>
    </row>
    <row r="1593" spans="5:7" x14ac:dyDescent="0.35">
      <c r="E1593" s="2"/>
      <c r="F1593" s="2"/>
      <c r="G1593" s="2"/>
    </row>
    <row r="1594" spans="5:7" x14ac:dyDescent="0.35">
      <c r="E1594" s="2"/>
      <c r="F1594" s="2"/>
      <c r="G1594" s="2"/>
    </row>
    <row r="1595" spans="5:7" x14ac:dyDescent="0.35">
      <c r="E1595" s="2"/>
      <c r="F1595" s="2"/>
      <c r="G1595" s="2"/>
    </row>
    <row r="1596" spans="5:7" x14ac:dyDescent="0.35">
      <c r="E1596" s="2"/>
      <c r="F1596" s="2"/>
      <c r="G1596" s="2"/>
    </row>
    <row r="1597" spans="5:7" x14ac:dyDescent="0.35">
      <c r="E1597" s="2"/>
      <c r="F1597" s="2"/>
      <c r="G1597" s="2"/>
    </row>
    <row r="1598" spans="5:7" x14ac:dyDescent="0.35">
      <c r="E1598" s="2"/>
      <c r="F1598" s="2"/>
      <c r="G1598" s="2"/>
    </row>
    <row r="1599" spans="5:7" x14ac:dyDescent="0.35">
      <c r="E1599" s="2"/>
      <c r="F1599" s="2"/>
      <c r="G1599" s="2"/>
    </row>
    <row r="1600" spans="5:7" x14ac:dyDescent="0.35">
      <c r="E1600" s="2"/>
      <c r="F1600" s="2"/>
      <c r="G1600" s="2"/>
    </row>
    <row r="1601" spans="5:7" x14ac:dyDescent="0.35">
      <c r="E1601" s="2"/>
      <c r="F1601" s="2"/>
      <c r="G1601" s="2"/>
    </row>
    <row r="1602" spans="5:7" x14ac:dyDescent="0.35">
      <c r="E1602" s="2"/>
      <c r="F1602" s="2"/>
      <c r="G1602" s="2"/>
    </row>
    <row r="1603" spans="5:7" x14ac:dyDescent="0.35">
      <c r="E1603" s="2"/>
      <c r="F1603" s="2"/>
      <c r="G1603" s="2"/>
    </row>
    <row r="1604" spans="5:7" x14ac:dyDescent="0.35">
      <c r="E1604" s="2"/>
      <c r="F1604" s="2"/>
      <c r="G1604" s="2"/>
    </row>
    <row r="1605" spans="5:7" x14ac:dyDescent="0.35">
      <c r="E1605" s="2"/>
      <c r="F1605" s="2"/>
      <c r="G1605" s="2"/>
    </row>
    <row r="1606" spans="5:7" x14ac:dyDescent="0.35">
      <c r="E1606" s="2"/>
      <c r="F1606" s="2"/>
      <c r="G1606" s="2"/>
    </row>
    <row r="1607" spans="5:7" x14ac:dyDescent="0.35">
      <c r="E1607" s="2"/>
      <c r="F1607" s="2"/>
      <c r="G1607" s="2"/>
    </row>
    <row r="1608" spans="5:7" x14ac:dyDescent="0.35">
      <c r="E1608" s="2"/>
      <c r="F1608" s="2"/>
      <c r="G1608" s="2"/>
    </row>
    <row r="1609" spans="5:7" x14ac:dyDescent="0.35">
      <c r="E1609" s="2"/>
      <c r="F1609" s="2"/>
      <c r="G1609" s="2"/>
    </row>
    <row r="1610" spans="5:7" x14ac:dyDescent="0.35">
      <c r="E1610" s="2"/>
      <c r="F1610" s="2"/>
      <c r="G1610" s="2"/>
    </row>
    <row r="1611" spans="5:7" x14ac:dyDescent="0.35">
      <c r="E1611" s="2"/>
      <c r="F1611" s="2"/>
      <c r="G1611" s="2"/>
    </row>
    <row r="1612" spans="5:7" x14ac:dyDescent="0.35">
      <c r="E1612" s="2"/>
      <c r="F1612" s="2"/>
      <c r="G1612" s="2"/>
    </row>
    <row r="1613" spans="5:7" x14ac:dyDescent="0.35">
      <c r="E1613" s="2"/>
      <c r="F1613" s="2"/>
      <c r="G1613" s="2"/>
    </row>
    <row r="1614" spans="5:7" x14ac:dyDescent="0.35">
      <c r="E1614" s="2"/>
      <c r="F1614" s="2"/>
      <c r="G1614" s="2"/>
    </row>
    <row r="1615" spans="5:7" x14ac:dyDescent="0.35">
      <c r="E1615" s="2"/>
      <c r="F1615" s="2"/>
      <c r="G1615" s="2"/>
    </row>
    <row r="1616" spans="5:7" x14ac:dyDescent="0.35">
      <c r="E1616" s="2"/>
      <c r="F1616" s="2"/>
      <c r="G1616" s="2"/>
    </row>
    <row r="1617" spans="5:7" x14ac:dyDescent="0.35">
      <c r="E1617" s="2"/>
      <c r="F1617" s="2"/>
      <c r="G1617" s="2"/>
    </row>
    <row r="1618" spans="5:7" x14ac:dyDescent="0.35">
      <c r="E1618" s="2"/>
      <c r="F1618" s="2"/>
      <c r="G1618" s="2"/>
    </row>
    <row r="1619" spans="5:7" x14ac:dyDescent="0.35">
      <c r="E1619" s="2"/>
      <c r="F1619" s="2"/>
      <c r="G1619" s="2"/>
    </row>
    <row r="1620" spans="5:7" x14ac:dyDescent="0.35">
      <c r="E1620" s="2"/>
      <c r="F1620" s="2"/>
      <c r="G1620" s="2"/>
    </row>
    <row r="1621" spans="5:7" x14ac:dyDescent="0.35">
      <c r="E1621" s="2"/>
      <c r="F1621" s="2"/>
      <c r="G1621" s="2"/>
    </row>
    <row r="1622" spans="5:7" x14ac:dyDescent="0.35">
      <c r="E1622" s="2"/>
      <c r="F1622" s="2"/>
      <c r="G1622" s="2"/>
    </row>
    <row r="1623" spans="5:7" x14ac:dyDescent="0.35">
      <c r="E1623" s="2"/>
      <c r="F1623" s="2"/>
      <c r="G1623" s="2"/>
    </row>
    <row r="1624" spans="5:7" x14ac:dyDescent="0.35">
      <c r="E1624" s="2"/>
      <c r="F1624" s="2"/>
      <c r="G1624" s="2"/>
    </row>
    <row r="1625" spans="5:7" x14ac:dyDescent="0.35">
      <c r="E1625" s="2"/>
      <c r="F1625" s="2"/>
      <c r="G1625" s="2"/>
    </row>
    <row r="1626" spans="5:7" x14ac:dyDescent="0.35">
      <c r="E1626" s="2"/>
      <c r="F1626" s="2"/>
      <c r="G1626" s="2"/>
    </row>
    <row r="1627" spans="5:7" x14ac:dyDescent="0.35">
      <c r="E1627" s="2"/>
      <c r="F1627" s="2"/>
      <c r="G1627" s="2"/>
    </row>
    <row r="1628" spans="5:7" x14ac:dyDescent="0.35">
      <c r="E1628" s="2"/>
      <c r="F1628" s="2"/>
      <c r="G1628" s="2"/>
    </row>
    <row r="1629" spans="5:7" x14ac:dyDescent="0.35">
      <c r="E1629" s="2"/>
      <c r="F1629" s="2"/>
      <c r="G1629" s="2"/>
    </row>
    <row r="1630" spans="5:7" x14ac:dyDescent="0.35">
      <c r="E1630" s="2"/>
      <c r="F1630" s="2"/>
      <c r="G1630" s="2"/>
    </row>
    <row r="1631" spans="5:7" x14ac:dyDescent="0.35">
      <c r="E1631" s="2"/>
      <c r="F1631" s="2"/>
      <c r="G1631" s="2"/>
    </row>
    <row r="1632" spans="5:7" x14ac:dyDescent="0.35">
      <c r="E1632" s="2"/>
      <c r="F1632" s="2"/>
      <c r="G1632" s="2"/>
    </row>
    <row r="1633" spans="5:7" x14ac:dyDescent="0.35">
      <c r="E1633" s="2"/>
      <c r="F1633" s="2"/>
      <c r="G1633" s="2"/>
    </row>
    <row r="1634" spans="5:7" x14ac:dyDescent="0.35">
      <c r="E1634" s="2"/>
      <c r="F1634" s="2"/>
      <c r="G1634" s="2"/>
    </row>
    <row r="1635" spans="5:7" x14ac:dyDescent="0.35">
      <c r="E1635" s="2"/>
      <c r="F1635" s="2"/>
      <c r="G1635" s="2"/>
    </row>
    <row r="1636" spans="5:7" x14ac:dyDescent="0.35">
      <c r="E1636" s="2"/>
      <c r="F1636" s="2"/>
      <c r="G1636" s="2"/>
    </row>
    <row r="1637" spans="5:7" x14ac:dyDescent="0.35">
      <c r="E1637" s="2"/>
      <c r="F1637" s="2"/>
      <c r="G1637" s="2"/>
    </row>
    <row r="1638" spans="5:7" x14ac:dyDescent="0.35">
      <c r="E1638" s="2"/>
      <c r="F1638" s="2"/>
      <c r="G1638" s="2"/>
    </row>
    <row r="1639" spans="5:7" x14ac:dyDescent="0.35">
      <c r="E1639" s="2"/>
      <c r="F1639" s="2"/>
      <c r="G1639" s="2"/>
    </row>
    <row r="1640" spans="5:7" x14ac:dyDescent="0.35">
      <c r="E1640" s="2"/>
      <c r="F1640" s="2"/>
      <c r="G1640" s="2"/>
    </row>
    <row r="1641" spans="5:7" x14ac:dyDescent="0.35">
      <c r="E1641" s="2"/>
      <c r="F1641" s="2"/>
      <c r="G1641" s="2"/>
    </row>
    <row r="1642" spans="5:7" x14ac:dyDescent="0.35">
      <c r="E1642" s="2"/>
      <c r="F1642" s="2"/>
      <c r="G1642" s="2"/>
    </row>
    <row r="1643" spans="5:7" x14ac:dyDescent="0.35">
      <c r="E1643" s="2"/>
      <c r="F1643" s="2"/>
      <c r="G1643" s="2"/>
    </row>
    <row r="1644" spans="5:7" x14ac:dyDescent="0.35">
      <c r="E1644" s="2"/>
      <c r="F1644" s="2"/>
      <c r="G1644" s="2"/>
    </row>
    <row r="1645" spans="5:7" x14ac:dyDescent="0.35">
      <c r="E1645" s="2"/>
      <c r="F1645" s="2"/>
      <c r="G1645" s="2"/>
    </row>
    <row r="1646" spans="5:7" x14ac:dyDescent="0.35">
      <c r="E1646" s="2"/>
      <c r="F1646" s="2"/>
      <c r="G1646" s="2"/>
    </row>
    <row r="1647" spans="5:7" x14ac:dyDescent="0.35">
      <c r="E1647" s="2"/>
      <c r="F1647" s="2"/>
      <c r="G1647" s="2"/>
    </row>
    <row r="1648" spans="5:7" x14ac:dyDescent="0.35">
      <c r="E1648" s="2"/>
      <c r="F1648" s="2"/>
      <c r="G1648" s="2"/>
    </row>
    <row r="1649" spans="5:7" x14ac:dyDescent="0.35">
      <c r="E1649" s="2"/>
      <c r="F1649" s="2"/>
      <c r="G1649" s="2"/>
    </row>
    <row r="1650" spans="5:7" x14ac:dyDescent="0.35">
      <c r="E1650" s="2"/>
      <c r="F1650" s="2"/>
      <c r="G1650" s="2"/>
    </row>
    <row r="1651" spans="5:7" x14ac:dyDescent="0.35">
      <c r="E1651" s="2"/>
      <c r="F1651" s="2"/>
      <c r="G1651" s="2"/>
    </row>
    <row r="1652" spans="5:7" x14ac:dyDescent="0.35">
      <c r="E1652" s="2"/>
      <c r="F1652" s="2"/>
      <c r="G1652" s="2"/>
    </row>
    <row r="1653" spans="5:7" x14ac:dyDescent="0.35">
      <c r="E1653" s="2"/>
      <c r="F1653" s="2"/>
      <c r="G1653" s="2"/>
    </row>
    <row r="1654" spans="5:7" x14ac:dyDescent="0.35">
      <c r="E1654" s="2"/>
      <c r="F1654" s="2"/>
      <c r="G1654" s="2"/>
    </row>
    <row r="1655" spans="5:7" x14ac:dyDescent="0.35">
      <c r="E1655" s="2"/>
      <c r="F1655" s="2"/>
      <c r="G1655" s="2"/>
    </row>
    <row r="1656" spans="5:7" x14ac:dyDescent="0.35">
      <c r="E1656" s="2"/>
      <c r="F1656" s="2"/>
      <c r="G1656" s="2"/>
    </row>
    <row r="1657" spans="5:7" x14ac:dyDescent="0.35">
      <c r="E1657" s="2"/>
      <c r="F1657" s="2"/>
      <c r="G1657" s="2"/>
    </row>
    <row r="1658" spans="5:7" x14ac:dyDescent="0.35">
      <c r="E1658" s="2"/>
      <c r="F1658" s="2"/>
      <c r="G1658" s="2"/>
    </row>
    <row r="1659" spans="5:7" x14ac:dyDescent="0.35">
      <c r="E1659" s="2"/>
      <c r="F1659" s="2"/>
      <c r="G1659" s="2"/>
    </row>
    <row r="1660" spans="5:7" x14ac:dyDescent="0.35">
      <c r="E1660" s="2"/>
      <c r="F1660" s="2"/>
      <c r="G1660" s="2"/>
    </row>
    <row r="1661" spans="5:7" x14ac:dyDescent="0.35">
      <c r="E1661" s="2"/>
      <c r="F1661" s="2"/>
      <c r="G1661" s="2"/>
    </row>
    <row r="1662" spans="5:7" x14ac:dyDescent="0.35">
      <c r="E1662" s="2"/>
      <c r="F1662" s="2"/>
      <c r="G1662" s="2"/>
    </row>
    <row r="1663" spans="5:7" x14ac:dyDescent="0.35">
      <c r="E1663" s="2"/>
      <c r="F1663" s="2"/>
      <c r="G1663" s="2"/>
    </row>
    <row r="1664" spans="5:7" x14ac:dyDescent="0.35">
      <c r="E1664" s="2"/>
      <c r="F1664" s="2"/>
      <c r="G1664" s="2"/>
    </row>
    <row r="1665" spans="5:7" x14ac:dyDescent="0.35">
      <c r="E1665" s="2"/>
      <c r="F1665" s="2"/>
      <c r="G1665" s="2"/>
    </row>
    <row r="1666" spans="5:7" x14ac:dyDescent="0.35">
      <c r="E1666" s="2"/>
      <c r="F1666" s="2"/>
      <c r="G1666" s="2"/>
    </row>
    <row r="1667" spans="5:7" x14ac:dyDescent="0.35">
      <c r="E1667" s="2"/>
      <c r="F1667" s="2"/>
      <c r="G1667" s="2"/>
    </row>
    <row r="1668" spans="5:7" x14ac:dyDescent="0.35">
      <c r="E1668" s="2"/>
      <c r="F1668" s="2"/>
      <c r="G1668" s="2"/>
    </row>
    <row r="1669" spans="5:7" x14ac:dyDescent="0.35">
      <c r="E1669" s="2"/>
      <c r="F1669" s="2"/>
      <c r="G1669" s="2"/>
    </row>
    <row r="1670" spans="5:7" x14ac:dyDescent="0.35">
      <c r="E1670" s="2"/>
      <c r="F1670" s="2"/>
      <c r="G1670" s="2"/>
    </row>
    <row r="1671" spans="5:7" x14ac:dyDescent="0.35">
      <c r="E1671" s="2"/>
      <c r="F1671" s="2"/>
      <c r="G1671" s="2"/>
    </row>
    <row r="1672" spans="5:7" x14ac:dyDescent="0.35">
      <c r="E1672" s="2"/>
      <c r="F1672" s="2"/>
      <c r="G1672" s="2"/>
    </row>
    <row r="1673" spans="5:7" x14ac:dyDescent="0.35">
      <c r="E1673" s="2"/>
      <c r="F1673" s="2"/>
      <c r="G1673" s="2"/>
    </row>
    <row r="1674" spans="5:7" x14ac:dyDescent="0.35">
      <c r="E1674" s="2"/>
      <c r="F1674" s="2"/>
      <c r="G1674" s="2"/>
    </row>
    <row r="1675" spans="5:7" x14ac:dyDescent="0.35">
      <c r="E1675" s="2"/>
      <c r="F1675" s="2"/>
      <c r="G1675" s="2"/>
    </row>
    <row r="1676" spans="5:7" x14ac:dyDescent="0.35">
      <c r="E1676" s="2"/>
      <c r="F1676" s="2"/>
      <c r="G1676" s="2"/>
    </row>
    <row r="1677" spans="5:7" x14ac:dyDescent="0.35">
      <c r="E1677" s="2"/>
      <c r="F1677" s="2"/>
      <c r="G1677" s="2"/>
    </row>
    <row r="1678" spans="5:7" x14ac:dyDescent="0.35">
      <c r="E1678" s="2"/>
      <c r="F1678" s="2"/>
      <c r="G1678" s="2"/>
    </row>
    <row r="1679" spans="5:7" x14ac:dyDescent="0.35">
      <c r="E1679" s="2"/>
      <c r="F1679" s="2"/>
      <c r="G1679" s="2"/>
    </row>
    <row r="1680" spans="5:7" x14ac:dyDescent="0.35">
      <c r="E1680" s="2"/>
      <c r="F1680" s="2"/>
      <c r="G1680" s="2"/>
    </row>
    <row r="1681" spans="5:7" x14ac:dyDescent="0.35">
      <c r="E1681" s="2"/>
      <c r="F1681" s="2"/>
      <c r="G1681" s="2"/>
    </row>
    <row r="1682" spans="5:7" x14ac:dyDescent="0.35">
      <c r="E1682" s="2"/>
      <c r="F1682" s="2"/>
      <c r="G1682" s="2"/>
    </row>
    <row r="1683" spans="5:7" x14ac:dyDescent="0.35">
      <c r="E1683" s="2"/>
      <c r="F1683" s="2"/>
      <c r="G1683" s="2"/>
    </row>
    <row r="1684" spans="5:7" x14ac:dyDescent="0.35">
      <c r="E1684" s="2"/>
      <c r="F1684" s="2"/>
      <c r="G1684" s="2"/>
    </row>
    <row r="1685" spans="5:7" x14ac:dyDescent="0.35">
      <c r="E1685" s="2"/>
      <c r="F1685" s="2"/>
      <c r="G1685" s="2"/>
    </row>
    <row r="1686" spans="5:7" x14ac:dyDescent="0.35">
      <c r="E1686" s="2"/>
      <c r="F1686" s="2"/>
      <c r="G1686" s="2"/>
    </row>
    <row r="1687" spans="5:7" x14ac:dyDescent="0.35">
      <c r="E1687" s="2"/>
      <c r="F1687" s="2"/>
      <c r="G1687" s="2"/>
    </row>
    <row r="1688" spans="5:7" x14ac:dyDescent="0.35">
      <c r="E1688" s="2"/>
      <c r="F1688" s="2"/>
      <c r="G1688" s="2"/>
    </row>
    <row r="1689" spans="5:7" x14ac:dyDescent="0.35">
      <c r="E1689" s="2"/>
      <c r="F1689" s="2"/>
      <c r="G1689" s="2"/>
    </row>
    <row r="1690" spans="5:7" x14ac:dyDescent="0.35">
      <c r="E1690" s="2"/>
      <c r="F1690" s="2"/>
      <c r="G1690" s="2"/>
    </row>
    <row r="1691" spans="5:7" x14ac:dyDescent="0.35">
      <c r="E1691" s="2"/>
      <c r="F1691" s="2"/>
      <c r="G1691" s="2"/>
    </row>
    <row r="1692" spans="5:7" x14ac:dyDescent="0.35">
      <c r="E1692" s="2"/>
      <c r="F1692" s="2"/>
      <c r="G1692" s="2"/>
    </row>
    <row r="1693" spans="5:7" x14ac:dyDescent="0.35">
      <c r="E1693" s="2"/>
      <c r="F1693" s="2"/>
      <c r="G1693" s="2"/>
    </row>
    <row r="1694" spans="5:7" x14ac:dyDescent="0.35">
      <c r="E1694" s="2"/>
      <c r="F1694" s="2"/>
      <c r="G1694" s="2"/>
    </row>
    <row r="1695" spans="5:7" x14ac:dyDescent="0.35">
      <c r="E1695" s="2"/>
      <c r="F1695" s="2"/>
      <c r="G1695" s="2"/>
    </row>
    <row r="1696" spans="5:7" x14ac:dyDescent="0.35">
      <c r="E1696" s="2"/>
      <c r="F1696" s="2"/>
      <c r="G1696" s="2"/>
    </row>
    <row r="1697" spans="5:7" x14ac:dyDescent="0.35">
      <c r="E1697" s="2"/>
      <c r="F1697" s="2"/>
      <c r="G1697" s="2"/>
    </row>
    <row r="1698" spans="5:7" x14ac:dyDescent="0.35">
      <c r="E1698" s="2"/>
      <c r="F1698" s="2"/>
      <c r="G1698" s="2"/>
    </row>
    <row r="1699" spans="5:7" x14ac:dyDescent="0.35">
      <c r="E1699" s="2"/>
      <c r="F1699" s="2"/>
      <c r="G1699" s="2"/>
    </row>
    <row r="1700" spans="5:7" x14ac:dyDescent="0.35">
      <c r="E1700" s="2"/>
      <c r="F1700" s="2"/>
      <c r="G1700" s="2"/>
    </row>
    <row r="1701" spans="5:7" x14ac:dyDescent="0.35">
      <c r="E1701" s="2"/>
      <c r="F1701" s="2"/>
      <c r="G1701" s="2"/>
    </row>
    <row r="1702" spans="5:7" x14ac:dyDescent="0.35">
      <c r="E1702" s="2"/>
      <c r="F1702" s="2"/>
      <c r="G1702" s="2"/>
    </row>
    <row r="1703" spans="5:7" x14ac:dyDescent="0.35">
      <c r="E1703" s="2"/>
      <c r="F1703" s="2"/>
      <c r="G1703" s="2"/>
    </row>
    <row r="1704" spans="5:7" x14ac:dyDescent="0.35">
      <c r="E1704" s="2"/>
      <c r="F1704" s="2"/>
      <c r="G1704" s="2"/>
    </row>
    <row r="1705" spans="5:7" x14ac:dyDescent="0.35">
      <c r="E1705" s="2"/>
      <c r="F1705" s="2"/>
      <c r="G1705" s="2"/>
    </row>
    <row r="1706" spans="5:7" x14ac:dyDescent="0.35">
      <c r="E1706" s="2"/>
      <c r="F1706" s="2"/>
      <c r="G1706" s="2"/>
    </row>
    <row r="1707" spans="5:7" x14ac:dyDescent="0.35">
      <c r="E1707" s="2"/>
      <c r="F1707" s="2"/>
      <c r="G1707" s="2"/>
    </row>
    <row r="1708" spans="5:7" x14ac:dyDescent="0.35">
      <c r="E1708" s="2"/>
      <c r="F1708" s="2"/>
      <c r="G1708" s="2"/>
    </row>
    <row r="1709" spans="5:7" x14ac:dyDescent="0.35">
      <c r="E1709" s="2"/>
      <c r="F1709" s="2"/>
      <c r="G1709" s="2"/>
    </row>
    <row r="1710" spans="5:7" x14ac:dyDescent="0.35">
      <c r="E1710" s="2"/>
      <c r="F1710" s="2"/>
      <c r="G1710" s="2"/>
    </row>
    <row r="1711" spans="5:7" x14ac:dyDescent="0.35">
      <c r="E1711" s="2"/>
      <c r="F1711" s="2"/>
      <c r="G1711" s="2"/>
    </row>
    <row r="1712" spans="5:7" x14ac:dyDescent="0.35">
      <c r="E1712" s="2"/>
      <c r="F1712" s="2"/>
      <c r="G1712" s="2"/>
    </row>
    <row r="1713" spans="5:7" x14ac:dyDescent="0.35">
      <c r="E1713" s="2"/>
      <c r="F1713" s="2"/>
      <c r="G1713" s="2"/>
    </row>
    <row r="1714" spans="5:7" x14ac:dyDescent="0.35">
      <c r="E1714" s="2"/>
      <c r="F1714" s="2"/>
      <c r="G1714" s="2"/>
    </row>
    <row r="1715" spans="5:7" x14ac:dyDescent="0.35">
      <c r="E1715" s="2"/>
      <c r="F1715" s="2"/>
      <c r="G1715" s="2"/>
    </row>
    <row r="1716" spans="5:7" x14ac:dyDescent="0.35">
      <c r="E1716" s="2"/>
      <c r="F1716" s="2"/>
      <c r="G1716" s="2"/>
    </row>
    <row r="1717" spans="5:7" x14ac:dyDescent="0.35">
      <c r="E1717" s="2"/>
      <c r="F1717" s="2"/>
      <c r="G1717" s="2"/>
    </row>
    <row r="1718" spans="5:7" x14ac:dyDescent="0.35">
      <c r="E1718" s="2"/>
      <c r="F1718" s="2"/>
      <c r="G1718" s="2"/>
    </row>
    <row r="1719" spans="5:7" x14ac:dyDescent="0.35">
      <c r="E1719" s="2"/>
      <c r="F1719" s="2"/>
      <c r="G1719" s="2"/>
    </row>
    <row r="1720" spans="5:7" x14ac:dyDescent="0.35">
      <c r="E1720" s="2"/>
      <c r="F1720" s="2"/>
      <c r="G1720" s="2"/>
    </row>
    <row r="1721" spans="5:7" x14ac:dyDescent="0.35">
      <c r="E1721" s="2"/>
      <c r="F1721" s="2"/>
      <c r="G1721" s="2"/>
    </row>
    <row r="1722" spans="5:7" x14ac:dyDescent="0.35">
      <c r="E1722" s="2"/>
      <c r="F1722" s="2"/>
      <c r="G1722" s="2"/>
    </row>
    <row r="1723" spans="5:7" x14ac:dyDescent="0.35">
      <c r="E1723" s="2"/>
      <c r="F1723" s="2"/>
      <c r="G1723" s="2"/>
    </row>
    <row r="1724" spans="5:7" x14ac:dyDescent="0.35">
      <c r="E1724" s="2"/>
      <c r="F1724" s="2"/>
      <c r="G1724" s="2"/>
    </row>
    <row r="1725" spans="5:7" x14ac:dyDescent="0.35">
      <c r="E1725" s="2"/>
      <c r="F1725" s="2"/>
      <c r="G1725" s="2"/>
    </row>
    <row r="1726" spans="5:7" x14ac:dyDescent="0.35">
      <c r="E1726" s="2"/>
      <c r="F1726" s="2"/>
      <c r="G1726" s="2"/>
    </row>
    <row r="1727" spans="5:7" x14ac:dyDescent="0.35">
      <c r="E1727" s="2"/>
      <c r="F1727" s="2"/>
      <c r="G1727" s="2"/>
    </row>
    <row r="1728" spans="5:7" x14ac:dyDescent="0.35">
      <c r="E1728" s="2"/>
      <c r="F1728" s="2"/>
      <c r="G1728" s="2"/>
    </row>
    <row r="1729" spans="5:7" x14ac:dyDescent="0.35">
      <c r="E1729" s="2"/>
      <c r="F1729" s="2"/>
      <c r="G1729" s="2"/>
    </row>
    <row r="1730" spans="5:7" x14ac:dyDescent="0.35">
      <c r="E1730" s="2"/>
      <c r="F1730" s="2"/>
      <c r="G1730" s="2"/>
    </row>
    <row r="1731" spans="5:7" x14ac:dyDescent="0.35">
      <c r="E1731" s="2"/>
      <c r="F1731" s="2"/>
      <c r="G1731" s="2"/>
    </row>
    <row r="1732" spans="5:7" x14ac:dyDescent="0.35">
      <c r="E1732" s="2"/>
      <c r="F1732" s="2"/>
      <c r="G1732" s="2"/>
    </row>
    <row r="1733" spans="5:7" x14ac:dyDescent="0.35">
      <c r="E1733" s="2"/>
      <c r="F1733" s="2"/>
      <c r="G1733" s="2"/>
    </row>
    <row r="1734" spans="5:7" x14ac:dyDescent="0.35">
      <c r="E1734" s="2"/>
      <c r="F1734" s="2"/>
      <c r="G1734" s="2"/>
    </row>
    <row r="1735" spans="5:7" x14ac:dyDescent="0.35">
      <c r="E1735" s="2"/>
      <c r="F1735" s="2"/>
      <c r="G1735" s="2"/>
    </row>
    <row r="1736" spans="5:7" x14ac:dyDescent="0.35">
      <c r="E1736" s="2"/>
      <c r="F1736" s="2"/>
      <c r="G1736" s="2"/>
    </row>
    <row r="1737" spans="5:7" x14ac:dyDescent="0.35">
      <c r="E1737" s="2"/>
      <c r="F1737" s="2"/>
      <c r="G1737" s="2"/>
    </row>
    <row r="1738" spans="5:7" x14ac:dyDescent="0.35">
      <c r="E1738" s="2"/>
      <c r="F1738" s="2"/>
      <c r="G1738" s="2"/>
    </row>
    <row r="1739" spans="5:7" x14ac:dyDescent="0.35">
      <c r="E1739" s="2"/>
      <c r="F1739" s="2"/>
      <c r="G1739" s="2"/>
    </row>
    <row r="1740" spans="5:7" x14ac:dyDescent="0.35">
      <c r="E1740" s="2"/>
      <c r="F1740" s="2"/>
      <c r="G1740" s="2"/>
    </row>
    <row r="1741" spans="5:7" x14ac:dyDescent="0.35">
      <c r="E1741" s="2"/>
      <c r="F1741" s="2"/>
      <c r="G1741" s="2"/>
    </row>
    <row r="1742" spans="5:7" x14ac:dyDescent="0.35">
      <c r="E1742" s="2"/>
      <c r="F1742" s="2"/>
      <c r="G1742" s="2"/>
    </row>
    <row r="1743" spans="5:7" x14ac:dyDescent="0.35">
      <c r="E1743" s="2"/>
      <c r="F1743" s="2"/>
      <c r="G1743" s="2"/>
    </row>
    <row r="1744" spans="5:7" x14ac:dyDescent="0.35">
      <c r="E1744" s="2"/>
      <c r="F1744" s="2"/>
      <c r="G1744" s="2"/>
    </row>
    <row r="1745" spans="5:7" x14ac:dyDescent="0.35">
      <c r="E1745" s="2"/>
      <c r="F1745" s="2"/>
      <c r="G1745" s="2"/>
    </row>
    <row r="1746" spans="5:7" x14ac:dyDescent="0.35">
      <c r="E1746" s="2"/>
      <c r="F1746" s="2"/>
      <c r="G1746" s="2"/>
    </row>
    <row r="1747" spans="5:7" x14ac:dyDescent="0.35">
      <c r="E1747" s="2"/>
      <c r="F1747" s="2"/>
      <c r="G1747" s="2"/>
    </row>
    <row r="1748" spans="5:7" x14ac:dyDescent="0.35">
      <c r="E1748" s="2"/>
      <c r="F1748" s="2"/>
      <c r="G1748" s="2"/>
    </row>
  </sheetData>
  <mergeCells count="17">
    <mergeCell ref="A158:D158"/>
    <mergeCell ref="X8:X9"/>
    <mergeCell ref="W8:W9"/>
    <mergeCell ref="W6:AA6"/>
    <mergeCell ref="Y8:Y9"/>
    <mergeCell ref="B5:N5"/>
    <mergeCell ref="B6:N6"/>
    <mergeCell ref="E8:G8"/>
    <mergeCell ref="Z8:Z9"/>
    <mergeCell ref="A8:A9"/>
    <mergeCell ref="R6:V6"/>
    <mergeCell ref="D8:D9"/>
    <mergeCell ref="V8:V9"/>
    <mergeCell ref="H8:H9"/>
    <mergeCell ref="I8:I9"/>
    <mergeCell ref="J8:U8"/>
    <mergeCell ref="B7:H7"/>
  </mergeCells>
  <phoneticPr fontId="0" type="noConversion"/>
  <pageMargins left="0.15748031496062992" right="0" top="0.15748031496062992" bottom="0.15748031496062992" header="0.15748031496062992" footer="0.15748031496062992"/>
  <pageSetup paperSize="9" scale="39" fitToHeight="17" orientation="landscape" r:id="rId1"/>
  <headerFooter alignWithMargins="0"/>
  <rowBreaks count="1" manualBreakCount="1">
    <brk id="15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травень</vt:lpstr>
      <vt:lpstr>червень</vt:lpstr>
      <vt:lpstr>Лист1</vt:lpstr>
      <vt:lpstr>травень!Заголовки_для_печати</vt:lpstr>
      <vt:lpstr>червень!Заголовки_для_печати</vt:lpstr>
      <vt:lpstr>травень!Область_печати</vt:lpstr>
      <vt:lpstr>червень!Область_печати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Reanimator Me User</dc:creator>
  <cp:lastModifiedBy>Люда Чабак</cp:lastModifiedBy>
  <cp:lastPrinted>2026-07-01T10:53:50Z</cp:lastPrinted>
  <dcterms:created xsi:type="dcterms:W3CDTF">2007-12-12T12:24:37Z</dcterms:created>
  <dcterms:modified xsi:type="dcterms:W3CDTF">2026-07-06T06:11:23Z</dcterms:modified>
</cp:coreProperties>
</file>